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25" tabRatio="642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REGULAR'!$B$2:$U$49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<sst xmlns="http://schemas.openxmlformats.org/spreadsheetml/2006/main" count="341" uniqueCount="110">
  <si>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</si>
  <si>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</si>
  <si>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</si>
  <si>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</si>
  <si>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</si>
  <si>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</si>
  <si>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</si>
  <si>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</si>
  <si>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</si>
  <si>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</si>
  <si>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</si>
  <si>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</si>
  <si>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</si>
  <si>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</si>
  <si>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</si>
  <si>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</si>
  <si>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</si>
  <si>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</si>
  <si>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</si>
  <si>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</si>
  <si>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</si>
  <si>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</si>
  <si>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</si>
  <si>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</si>
  <si>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</si>
  <si>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</si>
  <si>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</si>
  <si>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</si>
  <si>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</si>
  <si>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</si>
  <si>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</si>
  <si>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</si>
  <si>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</si>
  <si>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</si>
  <si>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</si>
  <si>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</si>
  <si>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</si>
  <si>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</si>
  <si>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</si>
  <si>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</si>
  <si>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</si>
  <si>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</si>
  <si>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</si>
  <si>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</si>
  <si>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</si>
  <si>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</si>
  <si>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</si>
  <si>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</si>
  <si>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</si>
  <si>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</si>
  <si>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</si>
  <si>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</si>
  <si>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</si>
  <si>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</si>
  <si>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</si>
  <si>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</si>
  <si>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</si>
  <si>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</si>
  <si>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</si>
  <si>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</si>
  <si>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</si>
  <si>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</si>
  <si>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</si>
  <si>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</si>
  <si>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</si>
  <si>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</si>
  <si>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</si>
  <si>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</si>
  <si>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</si>
  <si>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</si>
  <si>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</si>
  <si>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</si>
  <si>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</si>
  <si>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</si>
  <si>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</si>
  <si>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</si>
  <si>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</si>
  <si>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</si>
  <si>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</si>
  <si>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</si>
  <si>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</si>
  <si>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</si>
  <si>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</si>
  <si>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</si>
  <si>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</si>
  <si>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</si>
  <si>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</si>
  <si>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</si>
  <si>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</si>
  <si>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</si>
  <si>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</si>
  <si>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</si>
  <si>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</si>
  <si>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</si>
  <si>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</si>
  <si>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</si>
  <si>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</si>
  <si>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</si>
  <si>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</si>
  <si>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</si>
  <si>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</si>
  <si>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</si>
  <si>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</si>
  <si>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</si>
  <si>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</si>
  <si>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suma regular + fet</t>
  </si>
  <si>
    <t>suma regular + FET</t>
  </si>
  <si>
    <t>PRESUPUESTO EJECUTADO MOP 2021 AL MES DE JUNIO</t>
  </si>
  <si>
    <t>PRESUPUESTO VIGENTE MOP 2021 AL MES DE JUNIO (FINANCIAMIENTO REGULAR)</t>
  </si>
  <si>
    <t>PRESUPUESTO EJECUTADO MOP 2021 AL MES DE JUNIO (FINANCIAMIENTO REGULAR)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</si>
</sst>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0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4"/>
      <color indexed="9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4"/>
      <color theme="0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7" fillId="0" borderId="24" xfId="0" applyNumberFormat="1" applyFont="1" applyFill="1" applyBorder="1" applyAlignment="1" applyProtection="1">
      <alignment/>
      <protection/>
    </xf>
    <xf numFmtId="3" fontId="7" fillId="0" borderId="24" xfId="0" applyNumberFormat="1" applyFont="1" applyBorder="1" applyAlignment="1" applyProtection="1">
      <alignment/>
      <protection/>
    </xf>
    <xf numFmtId="164" fontId="4" fillId="0" borderId="13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48" applyFont="1" applyFill="1" applyAlignment="1">
      <alignment/>
    </xf>
    <xf numFmtId="37" fontId="6" fillId="34" borderId="0" xfId="0" applyNumberFormat="1" applyFont="1" applyFill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64" fontId="24" fillId="0" borderId="0" xfId="0" applyFont="1" applyFill="1" applyAlignment="1">
      <alignment/>
    </xf>
    <xf numFmtId="37" fontId="24" fillId="0" borderId="0" xfId="0" applyNumberFormat="1" applyFont="1" applyFill="1" applyBorder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37" fontId="6" fillId="35" borderId="0" xfId="0" applyNumberFormat="1" applyFont="1" applyFill="1" applyAlignment="1" applyProtection="1">
      <alignment/>
      <protection/>
    </xf>
    <xf numFmtId="37" fontId="25" fillId="0" borderId="21" xfId="0" applyNumberFormat="1" applyFont="1" applyFill="1" applyBorder="1" applyAlignment="1" applyProtection="1">
      <alignment horizontal="left" vertical="center"/>
      <protection/>
    </xf>
    <xf numFmtId="164" fontId="25" fillId="0" borderId="22" xfId="0" applyFont="1" applyFill="1" applyBorder="1" applyAlignment="1">
      <alignment vertical="center"/>
    </xf>
    <xf numFmtId="37" fontId="25" fillId="0" borderId="23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>
      <alignment vertical="center"/>
    </xf>
    <xf numFmtId="3" fontId="25" fillId="0" borderId="24" xfId="0" applyNumberFormat="1" applyFont="1" applyFill="1" applyBorder="1" applyAlignment="1" applyProtection="1">
      <alignment vertical="center"/>
      <protection/>
    </xf>
    <xf numFmtId="164" fontId="25" fillId="0" borderId="10" xfId="0" applyFont="1" applyFill="1" applyBorder="1" applyAlignment="1">
      <alignment vertical="center"/>
    </xf>
    <xf numFmtId="164" fontId="25" fillId="0" borderId="21" xfId="0" applyFont="1" applyFill="1" applyBorder="1" applyAlignment="1">
      <alignment vertical="center"/>
    </xf>
    <xf numFmtId="37" fontId="24" fillId="0" borderId="0" xfId="0" applyNumberFormat="1" applyFont="1" applyFill="1" applyAlignment="1" applyProtection="1">
      <alignment vertical="center"/>
      <protection/>
    </xf>
    <xf numFmtId="37" fontId="24" fillId="0" borderId="21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164" fontId="24" fillId="0" borderId="0" xfId="0" applyFont="1" applyFill="1" applyAlignment="1">
      <alignment vertical="center"/>
    </xf>
    <xf numFmtId="37" fontId="26" fillId="0" borderId="0" xfId="0" applyNumberFormat="1" applyFont="1" applyFill="1" applyAlignment="1" applyProtection="1">
      <alignment vertical="center"/>
      <protection/>
    </xf>
    <xf numFmtId="164" fontId="29" fillId="0" borderId="10" xfId="0" applyFont="1" applyFill="1" applyBorder="1" applyAlignment="1">
      <alignment vertical="center"/>
    </xf>
    <xf numFmtId="37" fontId="29" fillId="0" borderId="21" xfId="0" applyNumberFormat="1" applyFont="1" applyFill="1" applyBorder="1" applyAlignment="1" applyProtection="1">
      <alignment horizontal="left" vertical="center"/>
      <protection/>
    </xf>
    <xf numFmtId="164" fontId="29" fillId="0" borderId="22" xfId="0" applyFont="1" applyFill="1" applyBorder="1" applyAlignment="1">
      <alignment vertical="center"/>
    </xf>
    <xf numFmtId="37" fontId="29" fillId="0" borderId="23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>
      <alignment vertical="center"/>
    </xf>
    <xf numFmtId="3" fontId="29" fillId="0" borderId="24" xfId="0" applyNumberFormat="1" applyFont="1" applyFill="1" applyBorder="1" applyAlignment="1" applyProtection="1">
      <alignment vertical="center"/>
      <protection/>
    </xf>
    <xf numFmtId="37" fontId="26" fillId="0" borderId="24" xfId="0" applyNumberFormat="1" applyFont="1" applyFill="1" applyBorder="1" applyAlignment="1" applyProtection="1">
      <alignment vertical="center"/>
      <protection/>
    </xf>
    <xf numFmtId="164" fontId="26" fillId="0" borderId="0" xfId="0" applyFont="1" applyFill="1" applyAlignment="1">
      <alignment vertical="center"/>
    </xf>
    <xf numFmtId="164" fontId="29" fillId="0" borderId="21" xfId="0" applyFont="1" applyFill="1" applyBorder="1" applyAlignment="1">
      <alignment vertical="center"/>
    </xf>
    <xf numFmtId="164" fontId="26" fillId="0" borderId="0" xfId="0" applyFont="1" applyAlignment="1">
      <alignment vertical="center"/>
    </xf>
    <xf numFmtId="164" fontId="48" fillId="0" borderId="0" xfId="0" applyFont="1" applyFill="1" applyAlignment="1">
      <alignment vertical="center"/>
    </xf>
    <xf numFmtId="164" fontId="49" fillId="0" borderId="0" xfId="0" applyFont="1" applyFill="1" applyAlignment="1">
      <alignment vertical="center"/>
    </xf>
    <xf numFmtId="164" fontId="26" fillId="0" borderId="0" xfId="0" applyFont="1" applyFill="1" applyAlignment="1" applyProtection="1">
      <alignment horizontal="left" vertical="center"/>
      <protection/>
    </xf>
    <xf numFmtId="164" fontId="29" fillId="0" borderId="0" xfId="0" applyFont="1" applyFill="1" applyAlignment="1">
      <alignment vertical="center"/>
    </xf>
    <xf numFmtId="37" fontId="26" fillId="0" borderId="0" xfId="0" applyNumberFormat="1" applyFont="1" applyFill="1" applyAlignment="1" applyProtection="1">
      <alignment horizontal="left" vertical="center"/>
      <protection/>
    </xf>
    <xf numFmtId="164" fontId="26" fillId="0" borderId="0" xfId="0" applyFont="1" applyFill="1" applyBorder="1" applyAlignment="1">
      <alignment vertical="center"/>
    </xf>
    <xf numFmtId="164" fontId="26" fillId="0" borderId="13" xfId="0" applyFont="1" applyFill="1" applyBorder="1" applyAlignment="1">
      <alignment horizontal="center" vertical="center"/>
    </xf>
    <xf numFmtId="164" fontId="29" fillId="0" borderId="13" xfId="0" applyFont="1" applyFill="1" applyBorder="1" applyAlignment="1">
      <alignment horizontal="center" vertical="center"/>
    </xf>
    <xf numFmtId="165" fontId="26" fillId="0" borderId="0" xfId="0" applyNumberFormat="1" applyFont="1" applyFill="1" applyAlignment="1" applyProtection="1">
      <alignment vertical="center"/>
      <protection/>
    </xf>
    <xf numFmtId="37" fontId="26" fillId="0" borderId="11" xfId="0" applyNumberFormat="1" applyFont="1" applyFill="1" applyBorder="1" applyAlignment="1" applyProtection="1" quotePrefix="1">
      <alignment horizontal="center" vertical="center"/>
      <protection/>
    </xf>
    <xf numFmtId="37" fontId="29" fillId="0" borderId="11" xfId="0" applyNumberFormat="1" applyFont="1" applyFill="1" applyBorder="1" applyAlignment="1" applyProtection="1">
      <alignment horizontal="center" vertical="center"/>
      <protection/>
    </xf>
    <xf numFmtId="37" fontId="26" fillId="0" borderId="0" xfId="0" applyNumberFormat="1" applyFont="1" applyFill="1" applyBorder="1" applyAlignment="1" applyProtection="1">
      <alignment vertical="center"/>
      <protection/>
    </xf>
    <xf numFmtId="164" fontId="26" fillId="0" borderId="10" xfId="0" applyFont="1" applyFill="1" applyBorder="1" applyAlignment="1">
      <alignment vertical="center"/>
    </xf>
    <xf numFmtId="37" fontId="26" fillId="0" borderId="14" xfId="0" applyNumberFormat="1" applyFont="1" applyFill="1" applyBorder="1" applyAlignment="1" applyProtection="1" quotePrefix="1">
      <alignment horizontal="center" vertical="center"/>
      <protection/>
    </xf>
    <xf numFmtId="37" fontId="26" fillId="0" borderId="10" xfId="0" applyNumberFormat="1" applyFont="1" applyFill="1" applyBorder="1" applyAlignment="1" applyProtection="1">
      <alignment horizontal="left" vertical="center"/>
      <protection/>
    </xf>
    <xf numFmtId="3" fontId="26" fillId="0" borderId="12" xfId="0" applyNumberFormat="1" applyFont="1" applyFill="1" applyBorder="1" applyAlignment="1" applyProtection="1">
      <alignment vertical="center"/>
      <protection/>
    </xf>
    <xf numFmtId="37" fontId="26" fillId="34" borderId="0" xfId="0" applyNumberFormat="1" applyFont="1" applyFill="1" applyBorder="1" applyAlignment="1" applyProtection="1">
      <alignment vertical="center"/>
      <protection/>
    </xf>
    <xf numFmtId="3" fontId="26" fillId="0" borderId="13" xfId="0" applyNumberFormat="1" applyFont="1" applyFill="1" applyBorder="1" applyAlignment="1" applyProtection="1">
      <alignment vertical="center"/>
      <protection/>
    </xf>
    <xf numFmtId="3" fontId="26" fillId="0" borderId="11" xfId="0" applyNumberFormat="1" applyFont="1" applyFill="1" applyBorder="1" applyAlignment="1" applyProtection="1">
      <alignment vertical="center"/>
      <protection/>
    </xf>
    <xf numFmtId="37" fontId="26" fillId="0" borderId="19" xfId="0" applyNumberFormat="1" applyFont="1" applyFill="1" applyBorder="1" applyAlignment="1" applyProtection="1" quotePrefix="1">
      <alignment horizontal="right" vertical="center"/>
      <protection/>
    </xf>
    <xf numFmtId="164" fontId="26" fillId="0" borderId="18" xfId="0" applyFont="1" applyFill="1" applyBorder="1" applyAlignment="1">
      <alignment vertical="center"/>
    </xf>
    <xf numFmtId="37" fontId="26" fillId="0" borderId="20" xfId="0" applyNumberFormat="1" applyFont="1" applyFill="1" applyBorder="1" applyAlignment="1" applyProtection="1">
      <alignment horizontal="left" vertical="center"/>
      <protection/>
    </xf>
    <xf numFmtId="37" fontId="26" fillId="0" borderId="14" xfId="0" applyNumberFormat="1" applyFont="1" applyFill="1" applyBorder="1" applyAlignment="1" applyProtection="1" quotePrefix="1">
      <alignment horizontal="right" vertical="center"/>
      <protection/>
    </xf>
    <xf numFmtId="37" fontId="26" fillId="34" borderId="0" xfId="0" applyNumberFormat="1" applyFont="1" applyFill="1" applyAlignment="1" applyProtection="1">
      <alignment vertical="center"/>
      <protection/>
    </xf>
    <xf numFmtId="37" fontId="26" fillId="0" borderId="15" xfId="0" applyNumberFormat="1" applyFont="1" applyFill="1" applyBorder="1" applyAlignment="1" applyProtection="1" quotePrefix="1">
      <alignment horizontal="center" vertical="center"/>
      <protection/>
    </xf>
    <xf numFmtId="164" fontId="26" fillId="0" borderId="16" xfId="0" applyFont="1" applyFill="1" applyBorder="1" applyAlignment="1">
      <alignment vertical="center"/>
    </xf>
    <xf numFmtId="37" fontId="26" fillId="0" borderId="17" xfId="0" applyNumberFormat="1" applyFont="1" applyFill="1" applyBorder="1" applyAlignment="1" applyProtection="1">
      <alignment horizontal="left" vertical="center"/>
      <protection/>
    </xf>
    <xf numFmtId="37" fontId="26" fillId="0" borderId="0" xfId="0" applyNumberFormat="1" applyFont="1" applyAlignment="1" applyProtection="1">
      <alignment vertical="center"/>
      <protection/>
    </xf>
    <xf numFmtId="3" fontId="26" fillId="0" borderId="0" xfId="0" applyNumberFormat="1" applyFont="1" applyFill="1" applyAlignment="1" applyProtection="1">
      <alignment vertical="center"/>
      <protection/>
    </xf>
    <xf numFmtId="3" fontId="26" fillId="0" borderId="0" xfId="0" applyNumberFormat="1" applyFont="1" applyAlignment="1" applyProtection="1">
      <alignment vertical="center"/>
      <protection/>
    </xf>
    <xf numFmtId="39" fontId="26" fillId="0" borderId="0" xfId="0" applyNumberFormat="1" applyFont="1" applyFill="1" applyAlignment="1" applyProtection="1">
      <alignment vertical="center"/>
      <protection/>
    </xf>
    <xf numFmtId="37" fontId="29" fillId="0" borderId="14" xfId="0" applyNumberFormat="1" applyFont="1" applyFill="1" applyBorder="1" applyAlignment="1" applyProtection="1" quotePrefix="1">
      <alignment horizontal="center" vertical="center"/>
      <protection/>
    </xf>
    <xf numFmtId="164" fontId="29" fillId="0" borderId="10" xfId="0" applyFont="1" applyFill="1" applyBorder="1" applyAlignment="1" applyProtection="1">
      <alignment horizontal="left" vertical="center"/>
      <protection/>
    </xf>
    <xf numFmtId="3" fontId="29" fillId="0" borderId="11" xfId="0" applyNumberFormat="1" applyFont="1" applyFill="1" applyBorder="1" applyAlignment="1" applyProtection="1">
      <alignment vertical="center"/>
      <protection/>
    </xf>
    <xf numFmtId="3" fontId="29" fillId="0" borderId="12" xfId="0" applyNumberFormat="1" applyFont="1" applyFill="1" applyBorder="1" applyAlignment="1" applyProtection="1">
      <alignment vertical="center"/>
      <protection/>
    </xf>
    <xf numFmtId="37" fontId="29" fillId="0" borderId="0" xfId="0" applyNumberFormat="1" applyFont="1" applyFill="1" applyAlignment="1" applyProtection="1">
      <alignment vertical="center"/>
      <protection/>
    </xf>
    <xf numFmtId="37" fontId="29" fillId="0" borderId="0" xfId="0" applyNumberFormat="1" applyFont="1" applyFill="1" applyBorder="1" applyAlignment="1" applyProtection="1">
      <alignment vertical="center"/>
      <protection/>
    </xf>
    <xf numFmtId="164" fontId="29" fillId="0" borderId="10" xfId="0" applyFont="1" applyBorder="1" applyAlignment="1">
      <alignment vertical="center"/>
    </xf>
    <xf numFmtId="37" fontId="29" fillId="0" borderId="15" xfId="0" applyNumberFormat="1" applyFont="1" applyFill="1" applyBorder="1" applyAlignment="1" applyProtection="1" quotePrefix="1">
      <alignment horizontal="center" vertical="center"/>
      <protection/>
    </xf>
    <xf numFmtId="164" fontId="29" fillId="0" borderId="16" xfId="0" applyFont="1" applyFill="1" applyBorder="1" applyAlignment="1">
      <alignment vertical="center"/>
    </xf>
    <xf numFmtId="37" fontId="29" fillId="0" borderId="17" xfId="0" applyNumberFormat="1" applyFont="1" applyFill="1" applyBorder="1" applyAlignment="1" applyProtection="1">
      <alignment horizontal="left" vertical="center"/>
      <protection/>
    </xf>
    <xf numFmtId="37" fontId="29" fillId="0" borderId="0" xfId="0" applyNumberFormat="1" applyFont="1" applyAlignment="1" applyProtection="1">
      <alignment vertical="center"/>
      <protection/>
    </xf>
    <xf numFmtId="37" fontId="29" fillId="34" borderId="0" xfId="0" applyNumberFormat="1" applyFont="1" applyFill="1" applyAlignment="1" applyProtection="1">
      <alignment vertical="center"/>
      <protection/>
    </xf>
    <xf numFmtId="164" fontId="29" fillId="0" borderId="0" xfId="0" applyFont="1" applyAlignment="1">
      <alignment vertic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26" fillId="0" borderId="0" xfId="0" applyFont="1" applyFill="1" applyAlignment="1">
      <alignment horizontal="center" vertical="center"/>
    </xf>
    <xf numFmtId="164" fontId="47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1295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zoomScale="55" zoomScaleNormal="55" zoomScalePageLayoutView="0" workbookViewId="0" topLeftCell="A1">
      <selection activeCell="S32" sqref="S32"/>
    </sheetView>
  </sheetViews>
  <sheetFormatPr defaultColWidth="9.625" defaultRowHeight="18" customHeight="1"/>
  <cols>
    <col min="1" max="1" width="1.875" style="1" customWidth="1"/>
    <col min="2" max="2" width="7.25390625" style="16" customWidth="1"/>
    <col min="3" max="3" width="4.25390625" style="16" hidden="1" customWidth="1"/>
    <col min="4" max="4" width="37.25390625" style="16" customWidth="1"/>
    <col min="5" max="5" width="1.875" style="16" customWidth="1"/>
    <col min="6" max="20" width="16.625" style="16" customWidth="1"/>
    <col min="21" max="21" width="22.125" style="1" customWidth="1"/>
    <col min="22" max="22" width="2.50390625" style="1" hidden="1" customWidth="1"/>
    <col min="23" max="23" width="18.375" style="1" hidden="1" customWidth="1"/>
    <col min="24" max="24" width="18.625" style="16" hidden="1" customWidth="1"/>
    <col min="25" max="25" width="17.125" style="65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0" width="9.625" style="1" hidden="1" customWidth="1"/>
    <col min="31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0"/>
    </row>
    <row r="2" spans="2:21" ht="18" customHeight="1">
      <c r="B2" s="35"/>
      <c r="F2" s="36"/>
      <c r="G2" s="36"/>
      <c r="H2" s="36"/>
      <c r="I2" s="36"/>
      <c r="J2" s="137" t="s">
        <v>108</v>
      </c>
      <c r="K2" s="137"/>
      <c r="L2" s="137"/>
      <c r="M2" s="137"/>
      <c r="N2" s="137"/>
      <c r="O2" s="137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136" t="s">
        <v>104</v>
      </c>
      <c r="L3" s="136"/>
      <c r="M3" s="136"/>
      <c r="N3" s="136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Y4" s="66"/>
      <c r="Z4" s="16"/>
    </row>
    <row r="5" spans="2:26" ht="18" customHeight="1">
      <c r="B5" s="38"/>
      <c r="S5" s="20"/>
      <c r="T5" s="20"/>
      <c r="U5" s="20"/>
      <c r="V5" s="16"/>
      <c r="W5" s="16"/>
      <c r="Y5" s="66"/>
      <c r="Z5" s="16"/>
    </row>
    <row r="6" spans="2:25" s="16" customFormat="1" ht="18" customHeight="1">
      <c r="B6" s="30"/>
      <c r="F6" s="61">
        <f>+F9-F25</f>
        <v>0</v>
      </c>
      <c r="G6" s="61">
        <f aca="true" t="shared" si="0" ref="G6:R6">+G9-G25</f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  <c r="O6" s="61">
        <f t="shared" si="0"/>
        <v>0</v>
      </c>
      <c r="P6" s="61">
        <f t="shared" si="0"/>
        <v>0</v>
      </c>
      <c r="Q6" s="61">
        <f t="shared" si="0"/>
        <v>0</v>
      </c>
      <c r="R6" s="61">
        <f t="shared" si="0"/>
        <v>0</v>
      </c>
      <c r="Y6" s="66"/>
    </row>
    <row r="7" spans="2:25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56" t="s">
        <v>103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  <c r="Y7" s="66"/>
    </row>
    <row r="8" spans="2:25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  <c r="Y8" s="66" t="s">
        <v>105</v>
      </c>
    </row>
    <row r="9" spans="1:34" s="24" customFormat="1" ht="24.75" customHeight="1">
      <c r="A9" s="23"/>
      <c r="B9" s="70" t="s">
        <v>0</v>
      </c>
      <c r="C9" s="71"/>
      <c r="D9" s="72" t="s">
        <v>1</v>
      </c>
      <c r="E9" s="73"/>
      <c r="F9" s="74">
        <f>+SUM(F10:F14,F19:F24)</f>
        <v>6813854</v>
      </c>
      <c r="G9" s="74">
        <f aca="true" t="shared" si="1" ref="G9:T9">+SUM(G10:G14,G19:G24)</f>
        <v>3276992</v>
      </c>
      <c r="H9" s="74">
        <f t="shared" si="1"/>
        <v>8373000</v>
      </c>
      <c r="I9" s="74">
        <f t="shared" si="1"/>
        <v>28893533</v>
      </c>
      <c r="J9" s="74">
        <f t="shared" si="1"/>
        <v>173630106</v>
      </c>
      <c r="K9" s="74">
        <f t="shared" si="1"/>
        <v>1243447655</v>
      </c>
      <c r="L9" s="74">
        <f t="shared" si="1"/>
        <v>90559575</v>
      </c>
      <c r="M9" s="74">
        <f t="shared" si="1"/>
        <v>77074932</v>
      </c>
      <c r="N9" s="74">
        <f t="shared" si="1"/>
        <v>7663490</v>
      </c>
      <c r="O9" s="74">
        <f t="shared" si="1"/>
        <v>188613057</v>
      </c>
      <c r="P9" s="74">
        <f>+SUM(P10:P14,P19:P24)</f>
        <v>23097165</v>
      </c>
      <c r="Q9" s="74">
        <f t="shared" si="1"/>
        <v>901058301</v>
      </c>
      <c r="R9" s="74">
        <f t="shared" si="1"/>
        <v>22953321</v>
      </c>
      <c r="S9" s="74">
        <f t="shared" si="1"/>
        <v>2245716</v>
      </c>
      <c r="T9" s="74">
        <f t="shared" si="1"/>
        <v>11835878</v>
      </c>
      <c r="U9" s="74">
        <f>SUM(U11,U12,U13,U14,U19,U20,U21,U22,U24,U10,U23)</f>
        <v>2789536575</v>
      </c>
      <c r="V9" s="59"/>
      <c r="W9" s="58">
        <f>SUM(W11,W10,W12,W13,W14,W19,W20,W21,W22,W24,W23)</f>
        <v>2775454981</v>
      </c>
      <c r="X9" s="6"/>
      <c r="Y9" s="58" t="e">
        <f>SUM(Y11,Y10,Y12,Y13,Y14,Y19,Y20,Y21,Y22,Y24,Y23)</f>
        <v>#REF!</v>
      </c>
      <c r="Z9" s="6"/>
      <c r="AA9" s="6">
        <f>+U9-S9-T9</f>
        <v>2775454981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455147</v>
      </c>
      <c r="T10" s="12"/>
      <c r="U10" s="12">
        <f>SUM(F10:T10)</f>
        <v>455147</v>
      </c>
      <c r="V10" s="64"/>
      <c r="W10" s="5">
        <f>+U10-T10-S10</f>
        <v>0</v>
      </c>
      <c r="X10" s="28"/>
      <c r="Y10" s="67">
        <f aca="true" t="shared" si="2" ref="Y10:Y24">SUM(W10:X10)</f>
        <v>0</v>
      </c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664</v>
      </c>
      <c r="G11" s="12">
        <v>805</v>
      </c>
      <c r="H11" s="12">
        <v>9110</v>
      </c>
      <c r="I11" s="12">
        <v>26616</v>
      </c>
      <c r="J11" s="12">
        <v>14402</v>
      </c>
      <c r="K11" s="12">
        <v>102250</v>
      </c>
      <c r="L11" s="12">
        <v>8194</v>
      </c>
      <c r="M11" s="12">
        <v>7158</v>
      </c>
      <c r="N11" s="12">
        <v>2790</v>
      </c>
      <c r="O11" s="12">
        <v>0</v>
      </c>
      <c r="P11" s="12">
        <v>20450</v>
      </c>
      <c r="Q11" s="12"/>
      <c r="R11" s="12">
        <v>5624</v>
      </c>
      <c r="S11" s="12">
        <v>2863</v>
      </c>
      <c r="T11" s="12"/>
      <c r="U11" s="12">
        <f>SUM(F11:T11)</f>
        <v>200926</v>
      </c>
      <c r="V11" s="28"/>
      <c r="W11" s="5">
        <f>+U11-T11-S11</f>
        <v>198063</v>
      </c>
      <c r="X11" s="28"/>
      <c r="Y11" s="67">
        <f t="shared" si="2"/>
        <v>198063</v>
      </c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1039</v>
      </c>
      <c r="J12" s="12">
        <v>1049</v>
      </c>
      <c r="K12" s="12">
        <v>8026375</v>
      </c>
      <c r="L12" s="12">
        <v>1534</v>
      </c>
      <c r="M12" s="12"/>
      <c r="N12" s="12"/>
      <c r="O12" s="12"/>
      <c r="P12" s="12"/>
      <c r="Q12" s="12">
        <v>19431852</v>
      </c>
      <c r="R12" s="12"/>
      <c r="S12" s="12">
        <v>391595</v>
      </c>
      <c r="T12" s="12"/>
      <c r="U12" s="12">
        <f>SUM(F12:T12)</f>
        <v>27853444</v>
      </c>
      <c r="V12" s="28"/>
      <c r="W12" s="5">
        <f>+U12-T12-S12</f>
        <v>27461849</v>
      </c>
      <c r="X12" s="28"/>
      <c r="Y12" s="67">
        <f t="shared" si="2"/>
        <v>27461849</v>
      </c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73620</v>
      </c>
      <c r="G13" s="12">
        <v>67546</v>
      </c>
      <c r="H13" s="12">
        <v>61350</v>
      </c>
      <c r="I13" s="12">
        <v>159850</v>
      </c>
      <c r="J13" s="12">
        <v>178975</v>
      </c>
      <c r="K13" s="12">
        <v>3086519</v>
      </c>
      <c r="L13" s="12">
        <v>179410</v>
      </c>
      <c r="M13" s="12">
        <v>258590</v>
      </c>
      <c r="N13" s="12">
        <v>56990</v>
      </c>
      <c r="O13" s="12">
        <v>102916</v>
      </c>
      <c r="P13" s="12">
        <v>406864</v>
      </c>
      <c r="Q13" s="12">
        <v>9938604</v>
      </c>
      <c r="R13" s="12">
        <v>35788</v>
      </c>
      <c r="S13" s="12">
        <v>10225</v>
      </c>
      <c r="T13" s="12">
        <v>82823</v>
      </c>
      <c r="U13" s="12">
        <f>SUM(F13:T13)</f>
        <v>14700070</v>
      </c>
      <c r="V13" s="28"/>
      <c r="W13" s="5">
        <f aca="true" t="shared" si="3" ref="W13:W49">+U13-T13-S13</f>
        <v>14607022</v>
      </c>
      <c r="X13" s="28"/>
      <c r="Y13" s="67">
        <f t="shared" si="2"/>
        <v>14607022</v>
      </c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4" ref="F14:R14">SUM(F15,F18)</f>
        <v>6734570</v>
      </c>
      <c r="G14" s="12">
        <f t="shared" si="4"/>
        <v>3206641</v>
      </c>
      <c r="H14" s="12">
        <f t="shared" si="4"/>
        <v>8299540</v>
      </c>
      <c r="I14" s="12">
        <f t="shared" si="4"/>
        <v>21957781</v>
      </c>
      <c r="J14" s="12">
        <f t="shared" si="4"/>
        <v>171939450</v>
      </c>
      <c r="K14" s="12">
        <f>SUM(K15,K18)</f>
        <v>1209410072</v>
      </c>
      <c r="L14" s="12">
        <f t="shared" si="4"/>
        <v>90360437</v>
      </c>
      <c r="M14" s="12">
        <f t="shared" si="4"/>
        <v>72675587</v>
      </c>
      <c r="N14" s="12">
        <f t="shared" si="4"/>
        <v>3259356</v>
      </c>
      <c r="O14" s="12">
        <f>SUM(O15,O18)</f>
        <v>188500141</v>
      </c>
      <c r="P14" s="12">
        <f>SUM(P15,P18)</f>
        <v>22206074</v>
      </c>
      <c r="Q14" s="12">
        <f>SUM(Q15,Q18)</f>
        <v>361195767</v>
      </c>
      <c r="R14" s="12">
        <f t="shared" si="4"/>
        <v>22853851</v>
      </c>
      <c r="S14" s="12">
        <f>SUM(S15,S18)</f>
        <v>1173560</v>
      </c>
      <c r="T14" s="12">
        <f>SUM(T15,T18)</f>
        <v>11743055</v>
      </c>
      <c r="U14" s="12">
        <f>SUM(U15,U18)</f>
        <v>2195515882</v>
      </c>
      <c r="V14" s="28"/>
      <c r="W14" s="5">
        <f>+U14-T14-S14</f>
        <v>2182599267</v>
      </c>
      <c r="X14" s="28"/>
      <c r="Y14" s="67">
        <f t="shared" si="2"/>
        <v>2182599267</v>
      </c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5" ref="F15:R15">SUM(F16:F17)</f>
        <v>6734570</v>
      </c>
      <c r="G15" s="12">
        <f t="shared" si="5"/>
        <v>3206641</v>
      </c>
      <c r="H15" s="12">
        <f t="shared" si="5"/>
        <v>8299540</v>
      </c>
      <c r="I15" s="12">
        <f t="shared" si="5"/>
        <v>21957781</v>
      </c>
      <c r="J15" s="12">
        <f t="shared" si="5"/>
        <v>171939450</v>
      </c>
      <c r="K15" s="12">
        <f>SUM(K16:K17)</f>
        <v>1209410072</v>
      </c>
      <c r="L15" s="12">
        <f t="shared" si="5"/>
        <v>90360437</v>
      </c>
      <c r="M15" s="12">
        <f t="shared" si="5"/>
        <v>72675587</v>
      </c>
      <c r="N15" s="12">
        <f t="shared" si="5"/>
        <v>3259356</v>
      </c>
      <c r="O15" s="12">
        <f t="shared" si="5"/>
        <v>188500141</v>
      </c>
      <c r="P15" s="12">
        <f t="shared" si="5"/>
        <v>21494172</v>
      </c>
      <c r="Q15" s="12">
        <f>SUM(Q16:Q17)</f>
        <v>361195767</v>
      </c>
      <c r="R15" s="12">
        <f t="shared" si="5"/>
        <v>22853851</v>
      </c>
      <c r="S15" s="12">
        <f>SUM(S16:S17)</f>
        <v>1173560</v>
      </c>
      <c r="T15" s="12">
        <f>SUM(T16:T17)</f>
        <v>11743055</v>
      </c>
      <c r="U15" s="12">
        <f>SUM(U16:U17)</f>
        <v>2194803980</v>
      </c>
      <c r="V15" s="28"/>
      <c r="W15" s="5">
        <f t="shared" si="3"/>
        <v>2181887365</v>
      </c>
      <c r="X15" s="28"/>
      <c r="Y15" s="67">
        <f t="shared" si="2"/>
        <v>2181887365</v>
      </c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6199388</v>
      </c>
      <c r="G16" s="12">
        <v>2996133</v>
      </c>
      <c r="H16" s="12">
        <v>7799380</v>
      </c>
      <c r="I16" s="12">
        <v>10527612</v>
      </c>
      <c r="J16" s="12">
        <v>15678443</v>
      </c>
      <c r="K16" s="12">
        <v>102413043</v>
      </c>
      <c r="L16" s="12">
        <v>7947427</v>
      </c>
      <c r="M16" s="12">
        <v>5857439</v>
      </c>
      <c r="N16" s="12">
        <v>2359726</v>
      </c>
      <c r="O16" s="12">
        <v>6401453</v>
      </c>
      <c r="P16" s="12">
        <v>16589590</v>
      </c>
      <c r="Q16" s="12">
        <v>11678439</v>
      </c>
      <c r="R16" s="12">
        <v>14223723</v>
      </c>
      <c r="S16" s="12">
        <v>1173560</v>
      </c>
      <c r="T16" s="12">
        <v>7863299</v>
      </c>
      <c r="U16" s="12">
        <f aca="true" t="shared" si="6" ref="U16:U24">SUM(F16:T16)</f>
        <v>219708655</v>
      </c>
      <c r="V16" s="28"/>
      <c r="W16" s="5">
        <f t="shared" si="3"/>
        <v>210671796</v>
      </c>
      <c r="X16" s="28"/>
      <c r="Y16" s="67">
        <f t="shared" si="2"/>
        <v>210671796</v>
      </c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535182</v>
      </c>
      <c r="G17" s="12">
        <v>210508</v>
      </c>
      <c r="H17" s="12">
        <v>500160</v>
      </c>
      <c r="I17" s="12">
        <v>11430169</v>
      </c>
      <c r="J17" s="12">
        <v>156261007</v>
      </c>
      <c r="K17" s="12">
        <v>1106997029</v>
      </c>
      <c r="L17" s="12">
        <v>82413010</v>
      </c>
      <c r="M17" s="12">
        <v>66818148</v>
      </c>
      <c r="N17" s="12">
        <v>899630</v>
      </c>
      <c r="O17" s="12">
        <v>182098688</v>
      </c>
      <c r="P17" s="12">
        <v>4904582</v>
      </c>
      <c r="Q17" s="12">
        <v>349517328</v>
      </c>
      <c r="R17" s="12">
        <v>8630128</v>
      </c>
      <c r="S17" s="12"/>
      <c r="T17" s="12">
        <v>3879756</v>
      </c>
      <c r="U17" s="12">
        <f t="shared" si="6"/>
        <v>1975095325</v>
      </c>
      <c r="V17" s="28"/>
      <c r="W17" s="5">
        <f t="shared" si="3"/>
        <v>1971215569</v>
      </c>
      <c r="X17" s="28"/>
      <c r="Y17" s="67">
        <f t="shared" si="2"/>
        <v>1971215569</v>
      </c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711902</v>
      </c>
      <c r="Q18" s="12"/>
      <c r="R18" s="12"/>
      <c r="S18" s="12"/>
      <c r="T18" s="12"/>
      <c r="U18" s="12">
        <f t="shared" si="6"/>
        <v>711902</v>
      </c>
      <c r="V18" s="28"/>
      <c r="W18" s="5">
        <f t="shared" si="3"/>
        <v>711902</v>
      </c>
      <c r="X18" s="28"/>
      <c r="Y18" s="67">
        <f t="shared" si="2"/>
        <v>711902</v>
      </c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6"/>
        <v>0</v>
      </c>
      <c r="V19" s="28"/>
      <c r="W19" s="5">
        <f t="shared" si="3"/>
        <v>0</v>
      </c>
      <c r="X19" s="28"/>
      <c r="Y19" s="67">
        <f t="shared" si="2"/>
        <v>0</v>
      </c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6"/>
        <v>0</v>
      </c>
      <c r="V20" s="28"/>
      <c r="W20" s="5">
        <f t="shared" si="3"/>
        <v>0</v>
      </c>
      <c r="X20" s="28"/>
      <c r="Y20" s="67">
        <f t="shared" si="2"/>
        <v>0</v>
      </c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48058</v>
      </c>
      <c r="S21" s="12">
        <v>58440</v>
      </c>
      <c r="T21" s="12"/>
      <c r="U21" s="12">
        <f t="shared" si="6"/>
        <v>106498</v>
      </c>
      <c r="V21" s="28"/>
      <c r="W21" s="5">
        <f t="shared" si="3"/>
        <v>48058</v>
      </c>
      <c r="X21" s="28"/>
      <c r="Y21" s="67">
        <f t="shared" si="2"/>
        <v>48058</v>
      </c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4045033</v>
      </c>
      <c r="J22" s="12"/>
      <c r="K22" s="12">
        <v>1670919</v>
      </c>
      <c r="L22" s="12"/>
      <c r="M22" s="12"/>
      <c r="N22" s="12">
        <v>4334354</v>
      </c>
      <c r="O22" s="12"/>
      <c r="P22" s="12"/>
      <c r="Q22" s="12">
        <v>510482079</v>
      </c>
      <c r="R22" s="12"/>
      <c r="S22" s="12"/>
      <c r="T22" s="12"/>
      <c r="U22" s="12">
        <f t="shared" si="6"/>
        <v>520532385</v>
      </c>
      <c r="V22" s="28"/>
      <c r="W22" s="62">
        <f t="shared" si="3"/>
        <v>520532385</v>
      </c>
      <c r="X22" s="63" t="e">
        <f>+#REF!</f>
        <v>#REF!</v>
      </c>
      <c r="Y22" s="67" t="e">
        <f>SUM(W22:X22)</f>
        <v>#REF!</v>
      </c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6"/>
        <v>0</v>
      </c>
      <c r="V23" s="28"/>
      <c r="W23" s="5">
        <f t="shared" si="3"/>
        <v>0</v>
      </c>
      <c r="X23" s="28"/>
      <c r="Y23" s="67">
        <f t="shared" si="2"/>
        <v>0</v>
      </c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5000</v>
      </c>
      <c r="G24" s="12">
        <v>2000</v>
      </c>
      <c r="H24" s="12">
        <v>3000</v>
      </c>
      <c r="I24" s="12">
        <v>2703214</v>
      </c>
      <c r="J24" s="12">
        <v>1496230</v>
      </c>
      <c r="K24" s="12">
        <v>21151520</v>
      </c>
      <c r="L24" s="12">
        <v>10000</v>
      </c>
      <c r="M24" s="12">
        <v>4133597</v>
      </c>
      <c r="N24" s="12">
        <v>10000</v>
      </c>
      <c r="O24" s="12">
        <v>10000</v>
      </c>
      <c r="P24" s="12">
        <v>463777</v>
      </c>
      <c r="Q24" s="12">
        <v>9999</v>
      </c>
      <c r="R24" s="12">
        <v>10000</v>
      </c>
      <c r="S24" s="12">
        <v>153886</v>
      </c>
      <c r="T24" s="12">
        <v>10000</v>
      </c>
      <c r="U24" s="12">
        <f t="shared" si="6"/>
        <v>30172223</v>
      </c>
      <c r="V24" s="28"/>
      <c r="W24" s="5">
        <f t="shared" si="3"/>
        <v>30008337</v>
      </c>
      <c r="X24" s="28"/>
      <c r="Y24" s="67">
        <f t="shared" si="2"/>
        <v>30008337</v>
      </c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80" customFormat="1" ht="24.75" customHeight="1">
      <c r="A25" s="75"/>
      <c r="B25" s="76"/>
      <c r="C25" s="71"/>
      <c r="D25" s="72" t="s">
        <v>6</v>
      </c>
      <c r="E25" s="73"/>
      <c r="F25" s="74">
        <f>SUM(F26,F27,F28,F29,F30,F31,F32,F41,F42,F46,F47,F48,F49)</f>
        <v>6813854</v>
      </c>
      <c r="G25" s="74">
        <f aca="true" t="shared" si="7" ref="G25:U25">SUM(G26,G27,G28,G29,G30,G31,G32,G41,G42,G46,G47,G48,G49)</f>
        <v>3276992</v>
      </c>
      <c r="H25" s="74">
        <f t="shared" si="7"/>
        <v>8373000.000000001</v>
      </c>
      <c r="I25" s="74">
        <f t="shared" si="7"/>
        <v>28893533</v>
      </c>
      <c r="J25" s="74">
        <f t="shared" si="7"/>
        <v>173630106</v>
      </c>
      <c r="K25" s="74">
        <f t="shared" si="7"/>
        <v>1243447655</v>
      </c>
      <c r="L25" s="74">
        <f t="shared" si="7"/>
        <v>90559575</v>
      </c>
      <c r="M25" s="74">
        <f t="shared" si="7"/>
        <v>77074932</v>
      </c>
      <c r="N25" s="74">
        <f t="shared" si="7"/>
        <v>7663490</v>
      </c>
      <c r="O25" s="74">
        <f t="shared" si="7"/>
        <v>188613057</v>
      </c>
      <c r="P25" s="74">
        <f t="shared" si="7"/>
        <v>23097165</v>
      </c>
      <c r="Q25" s="74">
        <f t="shared" si="7"/>
        <v>901058301</v>
      </c>
      <c r="R25" s="74">
        <f>SUM(R26,R27,R28,R29,R30,R31,R32,R41,R42,R46,R47,R48,R49)</f>
        <v>22953321</v>
      </c>
      <c r="S25" s="74">
        <f t="shared" si="7"/>
        <v>2245716</v>
      </c>
      <c r="T25" s="74">
        <f>SUM(T26,T27,T28,T29,T30,T31,T32,T41,T42,T46,T47,T48,T49)</f>
        <v>11835878</v>
      </c>
      <c r="U25" s="74">
        <f t="shared" si="7"/>
        <v>2789536575</v>
      </c>
      <c r="V25" s="77"/>
      <c r="W25" s="78">
        <f>SUM(W26,W27,W28,W29,W30,W31,W32,W41:W42,W46,W47,W48,W49)</f>
        <v>2775454981</v>
      </c>
      <c r="X25" s="79"/>
      <c r="Y25" s="78" t="e">
        <f>SUM(Y26,Y27,Y28,Y29,Y30,Y31,Y32,Y41:Y42,Y46,Y47,Y48,Y49)</f>
        <v>#REF!</v>
      </c>
      <c r="Z25" s="79"/>
      <c r="AA25" s="77">
        <f>+U25-S25-T25</f>
        <v>2775454981</v>
      </c>
      <c r="AB25" s="77"/>
      <c r="AC25" s="77" t="e">
        <f>+AA25+#REF!</f>
        <v>#REF!</v>
      </c>
      <c r="AD25" s="77"/>
      <c r="AE25" s="77"/>
      <c r="AF25" s="77"/>
      <c r="AG25" s="77"/>
      <c r="AH25" s="77"/>
    </row>
    <row r="26" spans="1:34" s="18" customFormat="1" ht="22.5" customHeight="1">
      <c r="A26" s="27"/>
      <c r="B26" s="25" t="s">
        <v>7</v>
      </c>
      <c r="D26" s="26" t="s">
        <v>8</v>
      </c>
      <c r="F26" s="12">
        <v>6199388</v>
      </c>
      <c r="G26" s="12">
        <v>2996133</v>
      </c>
      <c r="H26" s="12">
        <v>7799380.000000001</v>
      </c>
      <c r="I26" s="12">
        <v>10527611.999999998</v>
      </c>
      <c r="J26" s="12">
        <v>15678443</v>
      </c>
      <c r="K26" s="12">
        <v>102413043.00000001</v>
      </c>
      <c r="L26" s="12">
        <v>7947426.999999998</v>
      </c>
      <c r="M26" s="12">
        <v>5857438.999999999</v>
      </c>
      <c r="N26" s="12">
        <v>4760196</v>
      </c>
      <c r="O26" s="12">
        <v>6401453</v>
      </c>
      <c r="P26" s="12">
        <v>16589590.000000002</v>
      </c>
      <c r="Q26" s="12">
        <v>11678439</v>
      </c>
      <c r="R26" s="12">
        <v>14223723</v>
      </c>
      <c r="S26" s="12">
        <v>1737365</v>
      </c>
      <c r="T26" s="12">
        <v>7863299</v>
      </c>
      <c r="U26" s="12">
        <f aca="true" t="shared" si="8" ref="U26:U31">SUM(F26:T26)</f>
        <v>222672930</v>
      </c>
      <c r="V26" s="28"/>
      <c r="W26" s="62">
        <f t="shared" si="3"/>
        <v>213072266</v>
      </c>
      <c r="X26" s="63" t="e">
        <f>+#REF!</f>
        <v>#REF!</v>
      </c>
      <c r="Y26" s="67" t="e">
        <f>SUM(W26:X26)</f>
        <v>#REF!</v>
      </c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291895</v>
      </c>
      <c r="G27" s="12">
        <v>173239.00000000006</v>
      </c>
      <c r="H27" s="12">
        <v>356763</v>
      </c>
      <c r="I27" s="12">
        <v>533626.0000000001</v>
      </c>
      <c r="J27" s="12">
        <v>999151</v>
      </c>
      <c r="K27" s="12">
        <v>7201209</v>
      </c>
      <c r="L27" s="12">
        <v>598929.0000000001</v>
      </c>
      <c r="M27" s="12">
        <v>357884.00000000006</v>
      </c>
      <c r="N27" s="12">
        <v>208921.99999999994</v>
      </c>
      <c r="O27" s="12">
        <v>770475</v>
      </c>
      <c r="P27" s="12">
        <v>4001833.9999999995</v>
      </c>
      <c r="Q27" s="12">
        <v>963356.0000000001</v>
      </c>
      <c r="R27" s="12">
        <v>1142682.0000000002</v>
      </c>
      <c r="S27" s="12">
        <v>222064</v>
      </c>
      <c r="T27" s="12">
        <v>3754050</v>
      </c>
      <c r="U27" s="12">
        <f t="shared" si="8"/>
        <v>21576079</v>
      </c>
      <c r="V27" s="28"/>
      <c r="W27" s="62">
        <f t="shared" si="3"/>
        <v>17599965</v>
      </c>
      <c r="X27" s="63" t="e">
        <f>+#REF!</f>
        <v>#REF!</v>
      </c>
      <c r="Y27" s="67" t="e">
        <f aca="true" t="shared" si="9" ref="Y27:Y49">SUM(W27:X27)</f>
        <v>#REF!</v>
      </c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0</v>
      </c>
      <c r="G28" s="12">
        <v>0</v>
      </c>
      <c r="H28" s="12">
        <v>0</v>
      </c>
      <c r="I28" s="12">
        <v>0</v>
      </c>
      <c r="J28" s="12">
        <v>7999</v>
      </c>
      <c r="K28" s="12">
        <v>758214</v>
      </c>
      <c r="L28" s="12">
        <v>0</v>
      </c>
      <c r="M28" s="12">
        <v>11809</v>
      </c>
      <c r="N28" s="12">
        <v>0</v>
      </c>
      <c r="O28" s="12"/>
      <c r="P28" s="12">
        <v>0</v>
      </c>
      <c r="Q28" s="12">
        <v>0</v>
      </c>
      <c r="R28" s="12">
        <v>0</v>
      </c>
      <c r="S28" s="12"/>
      <c r="T28" s="12"/>
      <c r="U28" s="12">
        <f t="shared" si="8"/>
        <v>778022</v>
      </c>
      <c r="V28" s="28"/>
      <c r="W28" s="5">
        <f t="shared" si="3"/>
        <v>778022</v>
      </c>
      <c r="Y28" s="67">
        <f t="shared" si="9"/>
        <v>778022</v>
      </c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78966</v>
      </c>
      <c r="G29" s="12"/>
      <c r="H29" s="12"/>
      <c r="I29" s="12"/>
      <c r="J29" s="12"/>
      <c r="K29" s="12">
        <v>891722</v>
      </c>
      <c r="L29" s="12"/>
      <c r="M29" s="12"/>
      <c r="N29" s="12"/>
      <c r="O29" s="12"/>
      <c r="P29" s="12"/>
      <c r="Q29" s="12">
        <v>723052</v>
      </c>
      <c r="R29" s="12">
        <v>138465</v>
      </c>
      <c r="S29" s="12"/>
      <c r="T29" s="12"/>
      <c r="U29" s="12">
        <f t="shared" si="8"/>
        <v>1832205</v>
      </c>
      <c r="V29" s="28"/>
      <c r="W29" s="5">
        <f t="shared" si="3"/>
        <v>1832205</v>
      </c>
      <c r="X29" s="28"/>
      <c r="Y29" s="67">
        <f t="shared" si="9"/>
        <v>1832205</v>
      </c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2340000</v>
      </c>
      <c r="O30" s="12"/>
      <c r="P30" s="12"/>
      <c r="Q30" s="12"/>
      <c r="R30" s="12"/>
      <c r="S30" s="12">
        <v>10225</v>
      </c>
      <c r="T30" s="12"/>
      <c r="U30" s="12">
        <f t="shared" si="8"/>
        <v>2350225</v>
      </c>
      <c r="V30" s="28"/>
      <c r="W30" s="5">
        <f t="shared" si="3"/>
        <v>2340000</v>
      </c>
      <c r="X30" s="28"/>
      <c r="Y30" s="67">
        <f t="shared" si="9"/>
        <v>2340000</v>
      </c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>
        <v>0</v>
      </c>
      <c r="J31" s="12">
        <v>0</v>
      </c>
      <c r="K31" s="12">
        <v>38919</v>
      </c>
      <c r="L31" s="12"/>
      <c r="M31" s="12"/>
      <c r="N31" s="12"/>
      <c r="O31" s="12"/>
      <c r="P31" s="12"/>
      <c r="Q31" s="12">
        <v>0</v>
      </c>
      <c r="R31" s="12"/>
      <c r="S31" s="12"/>
      <c r="T31" s="12"/>
      <c r="U31" s="12">
        <f t="shared" si="8"/>
        <v>38919</v>
      </c>
      <c r="V31" s="28"/>
      <c r="W31" s="5">
        <f t="shared" si="3"/>
        <v>38919</v>
      </c>
      <c r="X31" s="28"/>
      <c r="Y31" s="67">
        <f t="shared" si="9"/>
        <v>38919</v>
      </c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10" ref="F32:R32">SUM(F33:F39)</f>
        <v>45096</v>
      </c>
      <c r="G32" s="12">
        <f t="shared" si="10"/>
        <v>71390</v>
      </c>
      <c r="H32" s="12">
        <f t="shared" si="10"/>
        <v>137187</v>
      </c>
      <c r="I32" s="12">
        <f t="shared" si="10"/>
        <v>107372</v>
      </c>
      <c r="J32" s="12">
        <f t="shared" si="10"/>
        <v>128859</v>
      </c>
      <c r="K32" s="12">
        <f t="shared" si="10"/>
        <v>4731492</v>
      </c>
      <c r="L32" s="12">
        <f t="shared" si="10"/>
        <v>2902086</v>
      </c>
      <c r="M32" s="12">
        <f>SUM(M33:M40)</f>
        <v>103404</v>
      </c>
      <c r="N32" s="12">
        <f t="shared" si="10"/>
        <v>35385</v>
      </c>
      <c r="O32" s="12">
        <f>SUM(O33:O39)</f>
        <v>160447</v>
      </c>
      <c r="P32" s="12">
        <f t="shared" si="10"/>
        <v>1242261</v>
      </c>
      <c r="Q32" s="12">
        <f>SUM(Q33:Q39)</f>
        <v>34888</v>
      </c>
      <c r="R32" s="12">
        <f t="shared" si="10"/>
        <v>275828</v>
      </c>
      <c r="S32" s="12">
        <f>SUM(S33:S39)</f>
        <v>91270</v>
      </c>
      <c r="T32" s="12">
        <f>SUM(T33:T39)</f>
        <v>105279</v>
      </c>
      <c r="U32" s="12">
        <f>SUM(U33:U40)</f>
        <v>10172244</v>
      </c>
      <c r="V32" s="7"/>
      <c r="W32" s="62">
        <f t="shared" si="3"/>
        <v>9975695</v>
      </c>
      <c r="X32" s="63" t="e">
        <f>+#REF!</f>
        <v>#REF!</v>
      </c>
      <c r="Y32" s="67" t="e">
        <f t="shared" si="9"/>
        <v>#REF!</v>
      </c>
      <c r="Z32" s="28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1600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11" ref="U33:U41">SUM(F33:T33)</f>
        <v>1600</v>
      </c>
      <c r="V33" s="28"/>
      <c r="W33" s="5">
        <f t="shared" si="3"/>
        <v>1600</v>
      </c>
      <c r="X33" s="28"/>
      <c r="Y33" s="67">
        <f t="shared" si="9"/>
        <v>1600</v>
      </c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446613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11"/>
        <v>446613</v>
      </c>
      <c r="V34" s="28"/>
      <c r="W34" s="5">
        <f t="shared" si="3"/>
        <v>446613</v>
      </c>
      <c r="X34" s="28"/>
      <c r="Y34" s="67">
        <f t="shared" si="9"/>
        <v>446613</v>
      </c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847557</v>
      </c>
      <c r="L35" s="12">
        <v>2855364</v>
      </c>
      <c r="M35" s="12"/>
      <c r="N35" s="12"/>
      <c r="O35" s="12"/>
      <c r="P35" s="12">
        <v>18536</v>
      </c>
      <c r="Q35" s="12"/>
      <c r="R35" s="12"/>
      <c r="S35" s="12"/>
      <c r="T35" s="12"/>
      <c r="U35" s="12">
        <f t="shared" si="11"/>
        <v>3721457</v>
      </c>
      <c r="V35" s="28"/>
      <c r="W35" s="5">
        <f t="shared" si="3"/>
        <v>3721457</v>
      </c>
      <c r="X35" s="28"/>
      <c r="Y35" s="67">
        <f t="shared" si="9"/>
        <v>3721457</v>
      </c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31406</v>
      </c>
      <c r="L36" s="12"/>
      <c r="M36" s="12"/>
      <c r="N36" s="12"/>
      <c r="O36" s="12">
        <v>26442</v>
      </c>
      <c r="P36" s="12"/>
      <c r="Q36" s="12"/>
      <c r="R36" s="12"/>
      <c r="S36" s="12">
        <v>3170</v>
      </c>
      <c r="T36" s="12"/>
      <c r="U36" s="12">
        <f t="shared" si="11"/>
        <v>61018</v>
      </c>
      <c r="V36" s="28"/>
      <c r="W36" s="5">
        <f t="shared" si="3"/>
        <v>57848</v>
      </c>
      <c r="X36" s="28"/>
      <c r="Y36" s="67">
        <f t="shared" si="9"/>
        <v>57848</v>
      </c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3580</v>
      </c>
      <c r="I37" s="12"/>
      <c r="J37" s="12"/>
      <c r="K37" s="12">
        <v>2854726</v>
      </c>
      <c r="L37" s="12"/>
      <c r="M37" s="12">
        <v>53428</v>
      </c>
      <c r="N37" s="12"/>
      <c r="O37" s="12"/>
      <c r="P37" s="12">
        <v>381662</v>
      </c>
      <c r="Q37" s="12"/>
      <c r="R37" s="12"/>
      <c r="S37" s="12">
        <v>61350</v>
      </c>
      <c r="T37" s="12"/>
      <c r="U37" s="12">
        <f t="shared" si="11"/>
        <v>3354746</v>
      </c>
      <c r="V37" s="28"/>
      <c r="W37" s="5">
        <f t="shared" si="3"/>
        <v>3293396</v>
      </c>
      <c r="X37" s="28"/>
      <c r="Y37" s="67">
        <f t="shared" si="9"/>
        <v>3293396</v>
      </c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16030</v>
      </c>
      <c r="G38" s="12">
        <v>49896</v>
      </c>
      <c r="H38" s="12">
        <v>15745</v>
      </c>
      <c r="I38" s="12">
        <v>60839</v>
      </c>
      <c r="J38" s="12">
        <v>49422</v>
      </c>
      <c r="K38" s="12">
        <v>121953</v>
      </c>
      <c r="L38" s="12">
        <v>17641</v>
      </c>
      <c r="M38" s="12">
        <v>27811</v>
      </c>
      <c r="N38" s="12">
        <v>9335</v>
      </c>
      <c r="O38" s="12">
        <v>48385</v>
      </c>
      <c r="P38" s="12">
        <v>123920</v>
      </c>
      <c r="Q38" s="12">
        <v>17228</v>
      </c>
      <c r="R38" s="12">
        <v>64418</v>
      </c>
      <c r="S38" s="12">
        <v>12590</v>
      </c>
      <c r="T38" s="12">
        <v>58533</v>
      </c>
      <c r="U38" s="12">
        <f t="shared" si="11"/>
        <v>693746</v>
      </c>
      <c r="V38" s="28"/>
      <c r="W38" s="5">
        <f t="shared" si="3"/>
        <v>622623</v>
      </c>
      <c r="X38" s="28"/>
      <c r="Y38" s="67">
        <f t="shared" si="9"/>
        <v>622623</v>
      </c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29066</v>
      </c>
      <c r="G39" s="12">
        <v>21494</v>
      </c>
      <c r="H39" s="12">
        <v>117862</v>
      </c>
      <c r="I39" s="12">
        <v>46533</v>
      </c>
      <c r="J39" s="12">
        <v>79437</v>
      </c>
      <c r="K39" s="12">
        <v>427637</v>
      </c>
      <c r="L39" s="12">
        <v>29081</v>
      </c>
      <c r="M39" s="12">
        <v>22165</v>
      </c>
      <c r="N39" s="12">
        <v>26050</v>
      </c>
      <c r="O39" s="12">
        <v>85620</v>
      </c>
      <c r="P39" s="12">
        <v>718143</v>
      </c>
      <c r="Q39" s="12">
        <v>17660</v>
      </c>
      <c r="R39" s="12">
        <v>211410</v>
      </c>
      <c r="S39" s="12">
        <v>14160</v>
      </c>
      <c r="T39" s="12">
        <v>46746</v>
      </c>
      <c r="U39" s="12">
        <f t="shared" si="11"/>
        <v>1893064</v>
      </c>
      <c r="V39" s="28"/>
      <c r="W39" s="5">
        <f t="shared" si="3"/>
        <v>1832158</v>
      </c>
      <c r="X39" s="28"/>
      <c r="Y39" s="67">
        <f t="shared" si="9"/>
        <v>1832158</v>
      </c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11"/>
        <v>0</v>
      </c>
      <c r="V40" s="28"/>
      <c r="W40" s="5"/>
      <c r="X40" s="28"/>
      <c r="Y40" s="67">
        <f t="shared" si="9"/>
        <v>0</v>
      </c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4045033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11"/>
        <v>4045033</v>
      </c>
      <c r="V41" s="28"/>
      <c r="W41" s="5">
        <f t="shared" si="3"/>
        <v>4045033</v>
      </c>
      <c r="X41" s="28"/>
      <c r="Y41" s="67">
        <f t="shared" si="9"/>
        <v>4045033</v>
      </c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 aca="true" t="shared" si="12" ref="F42:P42">SUM(F43,F44,F45)</f>
        <v>60619</v>
      </c>
      <c r="G42" s="14">
        <f t="shared" si="12"/>
        <v>0</v>
      </c>
      <c r="H42" s="14">
        <f t="shared" si="12"/>
        <v>0</v>
      </c>
      <c r="I42" s="14">
        <f t="shared" si="12"/>
        <v>11904427</v>
      </c>
      <c r="J42" s="14">
        <f t="shared" si="12"/>
        <v>133918279</v>
      </c>
      <c r="K42" s="14">
        <f t="shared" si="12"/>
        <v>1048217333</v>
      </c>
      <c r="L42" s="14">
        <f t="shared" si="12"/>
        <v>73670723</v>
      </c>
      <c r="M42" s="14">
        <f t="shared" si="12"/>
        <v>60144148</v>
      </c>
      <c r="N42" s="14">
        <f t="shared" si="12"/>
        <v>204414</v>
      </c>
      <c r="O42" s="14">
        <f t="shared" si="12"/>
        <v>160995572</v>
      </c>
      <c r="P42" s="14">
        <f t="shared" si="12"/>
        <v>0</v>
      </c>
      <c r="Q42" s="14">
        <f>SUM(Q43,Q44,Q45)</f>
        <v>470555831</v>
      </c>
      <c r="R42" s="14">
        <f>SUM(R43,R44,R45)</f>
        <v>5224853</v>
      </c>
      <c r="S42" s="14">
        <f>SUM(S43,S44,S45)</f>
        <v>134564</v>
      </c>
      <c r="T42" s="14">
        <f>SUM(T43,T44,T45)</f>
        <v>102250</v>
      </c>
      <c r="U42" s="55">
        <f>SUM(U43,U44,U45)</f>
        <v>1965133013</v>
      </c>
      <c r="V42" s="2"/>
      <c r="W42" s="62">
        <f t="shared" si="3"/>
        <v>1964896199</v>
      </c>
      <c r="X42" s="63" t="e">
        <f>+#REF!</f>
        <v>#REF!</v>
      </c>
      <c r="Y42" s="67" t="e">
        <f t="shared" si="9"/>
        <v>#REF!</v>
      </c>
      <c r="Z42" s="60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60619</v>
      </c>
      <c r="G43" s="12"/>
      <c r="H43" s="12"/>
      <c r="I43" s="12">
        <v>480008</v>
      </c>
      <c r="J43" s="12">
        <v>598374</v>
      </c>
      <c r="K43" s="12">
        <v>2572203</v>
      </c>
      <c r="L43" s="12">
        <v>163017</v>
      </c>
      <c r="M43" s="12">
        <v>1310341</v>
      </c>
      <c r="N43" s="12">
        <v>204414</v>
      </c>
      <c r="O43" s="12"/>
      <c r="P43" s="12"/>
      <c r="Q43" s="12"/>
      <c r="R43" s="12">
        <v>1606458</v>
      </c>
      <c r="S43" s="12"/>
      <c r="T43" s="12"/>
      <c r="U43" s="12">
        <f aca="true" t="shared" si="13" ref="U43:U49">SUM(F43:T43)</f>
        <v>6995434</v>
      </c>
      <c r="V43" s="28"/>
      <c r="W43" s="5">
        <f t="shared" si="3"/>
        <v>6995434</v>
      </c>
      <c r="X43" s="28"/>
      <c r="Y43" s="67">
        <f t="shared" si="9"/>
        <v>6995434</v>
      </c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11424419</v>
      </c>
      <c r="J44" s="12">
        <v>133319905</v>
      </c>
      <c r="K44" s="12">
        <v>1045645130</v>
      </c>
      <c r="L44" s="12">
        <v>73507706</v>
      </c>
      <c r="M44" s="12">
        <v>58833807</v>
      </c>
      <c r="N44" s="12"/>
      <c r="O44" s="12">
        <v>160995572</v>
      </c>
      <c r="P44" s="12"/>
      <c r="Q44" s="12">
        <v>470555831</v>
      </c>
      <c r="R44" s="12">
        <v>3618395</v>
      </c>
      <c r="S44" s="12">
        <v>134564</v>
      </c>
      <c r="T44" s="12">
        <v>102250</v>
      </c>
      <c r="U44" s="12">
        <f t="shared" si="13"/>
        <v>1958137579</v>
      </c>
      <c r="V44" s="28"/>
      <c r="W44" s="5">
        <f t="shared" si="3"/>
        <v>1957900765</v>
      </c>
      <c r="X44" s="28"/>
      <c r="Y44" s="67">
        <f t="shared" si="9"/>
        <v>1957900765</v>
      </c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3"/>
        <v>0</v>
      </c>
      <c r="V45" s="28"/>
      <c r="W45" s="5">
        <f t="shared" si="3"/>
        <v>0</v>
      </c>
      <c r="X45" s="28"/>
      <c r="Y45" s="67">
        <f t="shared" si="9"/>
        <v>0</v>
      </c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3"/>
        <v>0</v>
      </c>
      <c r="V46" s="28"/>
      <c r="W46" s="5">
        <f t="shared" si="3"/>
        <v>0</v>
      </c>
      <c r="X46" s="28"/>
      <c r="Y46" s="67">
        <f t="shared" si="9"/>
        <v>0</v>
      </c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393501528</v>
      </c>
      <c r="R47" s="12"/>
      <c r="S47" s="12"/>
      <c r="T47" s="12"/>
      <c r="U47" s="12">
        <f t="shared" si="13"/>
        <v>393501528</v>
      </c>
      <c r="V47" s="28"/>
      <c r="W47" s="5">
        <f t="shared" si="3"/>
        <v>393501528</v>
      </c>
      <c r="X47" s="28"/>
      <c r="Y47" s="67">
        <f t="shared" si="9"/>
        <v>393501528</v>
      </c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132890</v>
      </c>
      <c r="G48" s="12">
        <v>34230</v>
      </c>
      <c r="H48" s="12">
        <v>76670</v>
      </c>
      <c r="I48" s="12">
        <v>1765463</v>
      </c>
      <c r="J48" s="12">
        <v>22887375</v>
      </c>
      <c r="K48" s="12">
        <v>79095723</v>
      </c>
      <c r="L48" s="12">
        <v>5430410</v>
      </c>
      <c r="M48" s="12">
        <v>10590248</v>
      </c>
      <c r="N48" s="12">
        <v>104573</v>
      </c>
      <c r="O48" s="12">
        <v>20275110</v>
      </c>
      <c r="P48" s="12">
        <v>1253480</v>
      </c>
      <c r="Q48" s="12">
        <v>23591208</v>
      </c>
      <c r="R48" s="12">
        <v>1937770</v>
      </c>
      <c r="S48" s="12">
        <v>45228</v>
      </c>
      <c r="T48" s="12">
        <v>1000</v>
      </c>
      <c r="U48" s="12">
        <f t="shared" si="13"/>
        <v>167221378</v>
      </c>
      <c r="V48" s="28"/>
      <c r="W48" s="5">
        <f t="shared" si="3"/>
        <v>167175150</v>
      </c>
      <c r="X48" s="28"/>
      <c r="Y48" s="67">
        <f t="shared" si="9"/>
        <v>167175150</v>
      </c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5000</v>
      </c>
      <c r="G49" s="14">
        <v>2000</v>
      </c>
      <c r="H49" s="14">
        <v>3000</v>
      </c>
      <c r="I49" s="14">
        <v>10000</v>
      </c>
      <c r="J49" s="14">
        <v>10000</v>
      </c>
      <c r="K49" s="14">
        <v>100000</v>
      </c>
      <c r="L49" s="14">
        <v>10000</v>
      </c>
      <c r="M49" s="14">
        <v>10000</v>
      </c>
      <c r="N49" s="14">
        <v>10000</v>
      </c>
      <c r="O49" s="14">
        <v>10000</v>
      </c>
      <c r="P49" s="14">
        <v>10000</v>
      </c>
      <c r="Q49" s="14">
        <v>9999</v>
      </c>
      <c r="R49" s="14">
        <v>10000</v>
      </c>
      <c r="S49" s="14">
        <v>5000</v>
      </c>
      <c r="T49" s="14">
        <v>10000</v>
      </c>
      <c r="U49" s="14">
        <f t="shared" si="13"/>
        <v>214999</v>
      </c>
      <c r="V49" s="28"/>
      <c r="W49" s="5">
        <f t="shared" si="3"/>
        <v>199999</v>
      </c>
      <c r="X49" s="28"/>
      <c r="Y49" s="67">
        <f t="shared" si="9"/>
        <v>199999</v>
      </c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68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68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68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68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68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68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68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68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68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68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68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68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68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68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68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68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68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68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68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68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68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68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68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68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68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68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68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68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68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68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68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68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68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68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68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68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68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68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68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68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68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68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68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68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68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68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68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68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68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68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68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68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68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68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68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2">
    <mergeCell ref="K3:N3"/>
    <mergeCell ref="J2:O2"/>
  </mergeCells>
  <printOptions/>
  <pageMargins left="0.5511811023622047" right="0.1968503937007874" top="0.7086614173228347" bottom="0.35433070866141736" header="0.31496062992125984" footer="0.31496062992125984"/>
  <pageSetup fitToHeight="0" horizontalDpi="600" verticalDpi="600" orientation="landscape" paperSize="122" scale="37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tabSelected="1" zoomScale="60" zoomScaleNormal="6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G39" sqref="AG39"/>
    </sheetView>
  </sheetViews>
  <sheetFormatPr defaultColWidth="9.625" defaultRowHeight="18" customHeight="1"/>
  <cols>
    <col min="1" max="1" width="2.25390625" style="91" customWidth="1"/>
    <col min="2" max="2" width="7.25390625" style="89" customWidth="1"/>
    <col min="3" max="3" width="0.875" style="89" customWidth="1"/>
    <col min="4" max="4" width="40.50390625" style="89" customWidth="1"/>
    <col min="5" max="5" width="0.875" style="89" customWidth="1"/>
    <col min="6" max="6" width="13.50390625" style="89" customWidth="1"/>
    <col min="7" max="8" width="13.25390625" style="89" customWidth="1"/>
    <col min="9" max="9" width="14.50390625" style="89" customWidth="1"/>
    <col min="10" max="10" width="16.00390625" style="89" customWidth="1"/>
    <col min="11" max="11" width="18.125" style="89" customWidth="1"/>
    <col min="12" max="12" width="15.00390625" style="89" customWidth="1"/>
    <col min="13" max="13" width="14.625" style="89" customWidth="1"/>
    <col min="14" max="14" width="15.875" style="89" customWidth="1"/>
    <col min="15" max="15" width="16.375" style="89" customWidth="1"/>
    <col min="16" max="16" width="14.625" style="89" customWidth="1"/>
    <col min="17" max="17" width="16.375" style="89" customWidth="1"/>
    <col min="18" max="18" width="15.00390625" style="89" customWidth="1"/>
    <col min="19" max="19" width="13.125" style="89" customWidth="1"/>
    <col min="20" max="20" width="15.00390625" style="89" customWidth="1"/>
    <col min="21" max="21" width="18.125" style="91" customWidth="1"/>
    <col min="22" max="22" width="2.50390625" style="91" hidden="1" customWidth="1"/>
    <col min="23" max="23" width="20.75390625" style="91" hidden="1" customWidth="1"/>
    <col min="24" max="24" width="9.625" style="91" hidden="1" customWidth="1"/>
    <col min="25" max="25" width="16.75390625" style="91" hidden="1" customWidth="1"/>
    <col min="26" max="26" width="17.625" style="91" hidden="1" customWidth="1"/>
    <col min="27" max="28" width="9.625" style="91" hidden="1" customWidth="1"/>
    <col min="29" max="29" width="14.125" style="91" hidden="1" customWidth="1"/>
    <col min="30" max="30" width="10.875" style="91" bestFit="1" customWidth="1"/>
    <col min="31" max="16384" width="9.625" style="91" customWidth="1"/>
  </cols>
  <sheetData>
    <row r="1" spans="4:18" ht="18" customHeight="1" hidden="1">
      <c r="D1" s="92">
        <v>1000</v>
      </c>
      <c r="P1" s="93"/>
      <c r="Q1" s="93"/>
      <c r="R1" s="93"/>
    </row>
    <row r="2" spans="2:11" ht="18" customHeight="1">
      <c r="B2" s="94"/>
      <c r="K2" s="95" t="s">
        <v>109</v>
      </c>
    </row>
    <row r="3" spans="2:15" ht="18" customHeight="1">
      <c r="B3" s="94"/>
      <c r="K3" s="138" t="s">
        <v>104</v>
      </c>
      <c r="L3" s="138"/>
      <c r="M3" s="138"/>
      <c r="N3" s="138"/>
      <c r="O3" s="138"/>
    </row>
    <row r="4" spans="2:24" ht="18" customHeight="1">
      <c r="B4" s="96"/>
      <c r="S4" s="93"/>
      <c r="T4" s="93"/>
      <c r="U4" s="93"/>
      <c r="V4" s="89"/>
      <c r="W4" s="89"/>
      <c r="X4" s="89"/>
    </row>
    <row r="5" spans="2:24" ht="18" customHeight="1" hidden="1">
      <c r="B5" s="96"/>
      <c r="S5" s="93"/>
      <c r="T5" s="93"/>
      <c r="U5" s="93"/>
      <c r="V5" s="89"/>
      <c r="W5" s="89"/>
      <c r="X5" s="89"/>
    </row>
    <row r="6" s="89" customFormat="1" ht="18" customHeight="1" hidden="1">
      <c r="B6" s="96"/>
    </row>
    <row r="7" spans="2:23" s="89" customFormat="1" ht="18" customHeight="1">
      <c r="B7" s="94"/>
      <c r="E7" s="97"/>
      <c r="F7" s="98" t="s">
        <v>53</v>
      </c>
      <c r="G7" s="98" t="s">
        <v>54</v>
      </c>
      <c r="H7" s="98" t="s">
        <v>55</v>
      </c>
      <c r="I7" s="98" t="s">
        <v>65</v>
      </c>
      <c r="J7" s="98" t="s">
        <v>66</v>
      </c>
      <c r="K7" s="98" t="s">
        <v>56</v>
      </c>
      <c r="L7" s="98" t="s">
        <v>57</v>
      </c>
      <c r="M7" s="98" t="s">
        <v>58</v>
      </c>
      <c r="N7" s="98" t="s">
        <v>60</v>
      </c>
      <c r="O7" s="98" t="s">
        <v>80</v>
      </c>
      <c r="P7" s="98" t="s">
        <v>61</v>
      </c>
      <c r="Q7" s="98" t="s">
        <v>59</v>
      </c>
      <c r="R7" s="98" t="s">
        <v>62</v>
      </c>
      <c r="S7" s="98" t="s">
        <v>63</v>
      </c>
      <c r="T7" s="98" t="s">
        <v>49</v>
      </c>
      <c r="U7" s="99" t="s">
        <v>50</v>
      </c>
      <c r="W7" s="89" t="s">
        <v>69</v>
      </c>
    </row>
    <row r="8" spans="2:26" s="89" customFormat="1" ht="18" customHeight="1">
      <c r="B8" s="100"/>
      <c r="E8" s="97"/>
      <c r="F8" s="101" t="s">
        <v>81</v>
      </c>
      <c r="G8" s="101" t="s">
        <v>82</v>
      </c>
      <c r="H8" s="101" t="s">
        <v>83</v>
      </c>
      <c r="I8" s="101" t="s">
        <v>84</v>
      </c>
      <c r="J8" s="101" t="s">
        <v>85</v>
      </c>
      <c r="K8" s="101" t="s">
        <v>86</v>
      </c>
      <c r="L8" s="101" t="s">
        <v>87</v>
      </c>
      <c r="M8" s="101" t="s">
        <v>88</v>
      </c>
      <c r="N8" s="101" t="s">
        <v>89</v>
      </c>
      <c r="O8" s="101" t="s">
        <v>90</v>
      </c>
      <c r="P8" s="101" t="s">
        <v>91</v>
      </c>
      <c r="Q8" s="101" t="s">
        <v>99</v>
      </c>
      <c r="R8" s="101" t="s">
        <v>92</v>
      </c>
      <c r="S8" s="101" t="s">
        <v>93</v>
      </c>
      <c r="T8" s="101" t="s">
        <v>94</v>
      </c>
      <c r="U8" s="102" t="s">
        <v>64</v>
      </c>
      <c r="W8" s="89" t="s">
        <v>70</v>
      </c>
      <c r="Z8" s="81" t="s">
        <v>106</v>
      </c>
    </row>
    <row r="9" spans="1:32" s="89" customFormat="1" ht="24.75" customHeight="1">
      <c r="A9" s="82"/>
      <c r="B9" s="83" t="s">
        <v>0</v>
      </c>
      <c r="C9" s="84"/>
      <c r="D9" s="85" t="s">
        <v>1</v>
      </c>
      <c r="E9" s="86"/>
      <c r="F9" s="87">
        <f aca="true" t="shared" si="0" ref="F9:T9">SUM(F11,F12,F13,F14,F19,F20,F21,F22,F23,F24,F10)</f>
        <v>3830879.969</v>
      </c>
      <c r="G9" s="87">
        <f t="shared" si="0"/>
        <v>1698287.288</v>
      </c>
      <c r="H9" s="87">
        <f t="shared" si="0"/>
        <v>4171744.9340000004</v>
      </c>
      <c r="I9" s="87">
        <f t="shared" si="0"/>
        <v>8874285.125999998</v>
      </c>
      <c r="J9" s="87">
        <f t="shared" si="0"/>
        <v>49319691.796000004</v>
      </c>
      <c r="K9" s="87">
        <f t="shared" si="0"/>
        <v>482979167.68</v>
      </c>
      <c r="L9" s="87">
        <f t="shared" si="0"/>
        <v>36698379.14</v>
      </c>
      <c r="M9" s="87">
        <f t="shared" si="0"/>
        <v>45450984.688</v>
      </c>
      <c r="N9" s="87">
        <f t="shared" si="0"/>
        <v>-19919308.143</v>
      </c>
      <c r="O9" s="87">
        <f t="shared" si="0"/>
        <v>62207661.899000004</v>
      </c>
      <c r="P9" s="87">
        <f t="shared" si="0"/>
        <v>9855207.154</v>
      </c>
      <c r="Q9" s="87">
        <f>SUM(Q11,Q12,Q13,Q14,Q19,Q20,Q21,Q22,Q23,Q24,Q10)</f>
        <v>430303957.554</v>
      </c>
      <c r="R9" s="87">
        <f t="shared" si="0"/>
        <v>7287402.479</v>
      </c>
      <c r="S9" s="87">
        <f t="shared" si="0"/>
        <v>1221611</v>
      </c>
      <c r="T9" s="87">
        <f t="shared" si="0"/>
        <v>6161956</v>
      </c>
      <c r="U9" s="87">
        <f>SUM(U11,U12,U13,U14,U19,U20,U21,U22,U24,U10,U23)</f>
        <v>1130141908.564</v>
      </c>
      <c r="V9" s="88"/>
      <c r="W9" s="88">
        <f>SUM(W11,W10,W12,W13,W14,W19,W20,W21,W22,W24,W23)</f>
        <v>1122758341.564</v>
      </c>
      <c r="X9" s="81"/>
      <c r="Y9" s="88" t="e">
        <f>SUM(Y11,Y10,Y12,Y13,Y14,Y19,Y20,Y21,Y22,Y24,Y23)</f>
        <v>#REF!</v>
      </c>
      <c r="Z9" s="103" t="e">
        <f aca="true" t="shared" si="1" ref="Z9:Z49">+W9+Y9</f>
        <v>#REF!</v>
      </c>
      <c r="AA9" s="81"/>
      <c r="AB9" s="81"/>
      <c r="AC9" s="81" t="e">
        <f>+(U9-S9-T9)+#REF!</f>
        <v>#REF!</v>
      </c>
      <c r="AD9" s="81"/>
      <c r="AE9" s="81"/>
      <c r="AF9" s="81"/>
    </row>
    <row r="10" spans="1:32" s="97" customFormat="1" ht="20.25" customHeight="1">
      <c r="A10" s="104"/>
      <c r="B10" s="105" t="s">
        <v>37</v>
      </c>
      <c r="D10" s="106" t="s">
        <v>14</v>
      </c>
      <c r="F10" s="107">
        <f>'EJEC NO IMPRIMIR'!F10/'EJEC REGULAR'!$D$1</f>
        <v>0</v>
      </c>
      <c r="G10" s="107">
        <f>'EJEC NO IMPRIMIR'!G10/'EJEC REGULAR'!$D$1</f>
        <v>0</v>
      </c>
      <c r="H10" s="107">
        <f>'EJEC NO IMPRIMIR'!H10/'EJEC REGULAR'!$D$1</f>
        <v>0</v>
      </c>
      <c r="I10" s="107">
        <f>'EJEC NO IMPRIMIR'!I10/'EJEC REGULAR'!$D$1</f>
        <v>0</v>
      </c>
      <c r="J10" s="107">
        <f>'EJEC NO IMPRIMIR'!J10/'EJEC REGULAR'!$D$1</f>
        <v>0</v>
      </c>
      <c r="K10" s="107">
        <f>'EJEC NO IMPRIMIR'!K10/'EJEC REGULAR'!$D$1</f>
        <v>0</v>
      </c>
      <c r="L10" s="107">
        <f>'EJEC NO IMPRIMIR'!L10/'EJEC REGULAR'!$D$1</f>
        <v>0</v>
      </c>
      <c r="M10" s="107">
        <f>'EJEC NO IMPRIMIR'!M10/'EJEC REGULAR'!$D$1</f>
        <v>0</v>
      </c>
      <c r="N10" s="107">
        <f>'EJEC NO IMPRIMIR'!N10/'EJEC REGULAR'!$D$1</f>
        <v>0</v>
      </c>
      <c r="O10" s="107">
        <f>'EJEC NO IMPRIMIR'!O10/'EJEC REGULAR'!$D$1</f>
        <v>0</v>
      </c>
      <c r="P10" s="107">
        <f>'EJEC NO IMPRIMIR'!P10/'EJEC REGULAR'!$D$1</f>
        <v>0</v>
      </c>
      <c r="Q10" s="107">
        <f>'EJEC NO IMPRIMIR'!Q10/'EJEC REGULAR'!$D$1</f>
        <v>0</v>
      </c>
      <c r="R10" s="107">
        <f>'EJEC NO IMPRIMIR'!R10/'EJEC REGULAR'!$D$1</f>
        <v>0</v>
      </c>
      <c r="S10" s="107">
        <f>'EJEC NO IMPRIMIR'!S10/'EJEC REGULAR'!$D$1</f>
        <v>221700</v>
      </c>
      <c r="T10" s="107">
        <f>'EJEC NO IMPRIMIR'!T10/'EJEC REGULAR'!$D$1</f>
        <v>0</v>
      </c>
      <c r="U10" s="107">
        <f>SUM(F10:T10)</f>
        <v>221700</v>
      </c>
      <c r="V10" s="103"/>
      <c r="W10" s="81">
        <f>+U10-T10-S10</f>
        <v>0</v>
      </c>
      <c r="X10" s="103"/>
      <c r="Y10" s="103"/>
      <c r="Z10" s="103">
        <f>+W10+Y10</f>
        <v>0</v>
      </c>
      <c r="AA10" s="103"/>
      <c r="AB10" s="103"/>
      <c r="AC10" s="103"/>
      <c r="AD10" s="103"/>
      <c r="AE10" s="103"/>
      <c r="AF10" s="103"/>
    </row>
    <row r="11" spans="1:32" s="97" customFormat="1" ht="20.25" customHeight="1">
      <c r="A11" s="104"/>
      <c r="B11" s="105" t="s">
        <v>21</v>
      </c>
      <c r="D11" s="106" t="s">
        <v>22</v>
      </c>
      <c r="F11" s="107">
        <f>'EJEC NO IMPRIMIR'!F11/'EJEC REGULAR'!$D$1</f>
        <v>801.255</v>
      </c>
      <c r="G11" s="107">
        <f>'EJEC NO IMPRIMIR'!G11/'EJEC REGULAR'!$D$1</f>
        <v>385.278</v>
      </c>
      <c r="H11" s="107">
        <f>'EJEC NO IMPRIMIR'!H11/'EJEC REGULAR'!$D$1</f>
        <v>4335.588</v>
      </c>
      <c r="I11" s="107">
        <f>'EJEC NO IMPRIMIR'!I11/'EJEC REGULAR'!$D$1</f>
        <v>11638.522</v>
      </c>
      <c r="J11" s="107">
        <f>'EJEC NO IMPRIMIR'!J11/'EJEC REGULAR'!$D$1</f>
        <v>6542.834</v>
      </c>
      <c r="K11" s="107">
        <f>'EJEC NO IMPRIMIR'!K11/'EJEC REGULAR'!$D$1</f>
        <v>66974.938</v>
      </c>
      <c r="L11" s="107">
        <f>'EJEC NO IMPRIMIR'!L11/'EJEC REGULAR'!$D$1</f>
        <v>3742.342</v>
      </c>
      <c r="M11" s="107">
        <f>'EJEC NO IMPRIMIR'!M11/'EJEC REGULAR'!$D$1</f>
        <v>3024.258</v>
      </c>
      <c r="N11" s="107">
        <f>'EJEC NO IMPRIMIR'!N11/'EJEC REGULAR'!$D$1</f>
        <v>1191.859</v>
      </c>
      <c r="O11" s="107">
        <f>'EJEC NO IMPRIMIR'!O11/'EJEC REGULAR'!$D$1</f>
        <v>700.092</v>
      </c>
      <c r="P11" s="107">
        <f>'EJEC NO IMPRIMIR'!P11/'EJEC REGULAR'!$D$1</f>
        <v>8592.162</v>
      </c>
      <c r="Q11" s="107">
        <f>'EJEC NO IMPRIMIR'!Q11/'EJEC REGULAR'!$D$1</f>
        <v>0</v>
      </c>
      <c r="R11" s="107">
        <f>'EJEC NO IMPRIMIR'!R11/'EJEC REGULAR'!$D$1</f>
        <v>2235.768</v>
      </c>
      <c r="S11" s="107">
        <f>'EJEC NO IMPRIMIR'!S11/'EJEC REGULAR'!$D$1</f>
        <v>1317</v>
      </c>
      <c r="T11" s="107">
        <f>'EJEC NO IMPRIMIR'!T11/'EJEC REGULAR'!$D$1</f>
        <v>0</v>
      </c>
      <c r="U11" s="107">
        <f>SUM(F11:T11)</f>
        <v>111481.896</v>
      </c>
      <c r="V11" s="103"/>
      <c r="W11" s="81">
        <f>+U11-T11-S11</f>
        <v>110164.896</v>
      </c>
      <c r="X11" s="103"/>
      <c r="Y11" s="103"/>
      <c r="Z11" s="103">
        <f t="shared" si="1"/>
        <v>110164.896</v>
      </c>
      <c r="AA11" s="103"/>
      <c r="AB11" s="103"/>
      <c r="AC11" s="103"/>
      <c r="AD11" s="103"/>
      <c r="AE11" s="103"/>
      <c r="AF11" s="103"/>
    </row>
    <row r="12" spans="1:32" s="97" customFormat="1" ht="20.25" customHeight="1">
      <c r="A12" s="104"/>
      <c r="B12" s="105" t="s">
        <v>23</v>
      </c>
      <c r="D12" s="106" t="s">
        <v>24</v>
      </c>
      <c r="F12" s="107">
        <f>'EJEC NO IMPRIMIR'!F12/'EJEC REGULAR'!$D$1</f>
        <v>0</v>
      </c>
      <c r="G12" s="107">
        <f>'EJEC NO IMPRIMIR'!G12/'EJEC REGULAR'!$D$1</f>
        <v>0</v>
      </c>
      <c r="H12" s="107">
        <f>'EJEC NO IMPRIMIR'!H12/'EJEC REGULAR'!$D$1</f>
        <v>0</v>
      </c>
      <c r="I12" s="107">
        <f>'EJEC NO IMPRIMIR'!I12/'EJEC REGULAR'!$D$1</f>
        <v>110</v>
      </c>
      <c r="J12" s="107">
        <f>'EJEC NO IMPRIMIR'!J12/'EJEC REGULAR'!$D$1</f>
        <v>430687.522</v>
      </c>
      <c r="K12" s="107">
        <f>'EJEC NO IMPRIMIR'!K12/'EJEC REGULAR'!$D$1</f>
        <v>4214766.18</v>
      </c>
      <c r="L12" s="107">
        <f>'EJEC NO IMPRIMIR'!L12/'EJEC REGULAR'!$D$1</f>
        <v>0</v>
      </c>
      <c r="M12" s="107">
        <f>'EJEC NO IMPRIMIR'!M12/'EJEC REGULAR'!$D$1</f>
        <v>0</v>
      </c>
      <c r="N12" s="107">
        <f>'EJEC NO IMPRIMIR'!N12/'EJEC REGULAR'!$D$1</f>
        <v>0</v>
      </c>
      <c r="O12" s="107">
        <f>'EJEC NO IMPRIMIR'!O12/'EJEC REGULAR'!$D$1</f>
        <v>0</v>
      </c>
      <c r="P12" s="107">
        <f>'EJEC NO IMPRIMIR'!P12/'EJEC REGULAR'!$D$1</f>
        <v>0</v>
      </c>
      <c r="Q12" s="107">
        <f>'EJEC NO IMPRIMIR'!Q12/'EJEC REGULAR'!$D$1</f>
        <v>17548909.249</v>
      </c>
      <c r="R12" s="107">
        <f>'EJEC NO IMPRIMIR'!R12/'EJEC REGULAR'!$D$1</f>
        <v>0</v>
      </c>
      <c r="S12" s="107">
        <f>'EJEC NO IMPRIMIR'!S12/'EJEC REGULAR'!$D$1</f>
        <v>153257</v>
      </c>
      <c r="T12" s="107">
        <f>'EJEC NO IMPRIMIR'!T12/'EJEC REGULAR'!$D$1</f>
        <v>0</v>
      </c>
      <c r="U12" s="107">
        <f>SUM(F12:T12)</f>
        <v>22347729.951</v>
      </c>
      <c r="V12" s="103"/>
      <c r="W12" s="81">
        <f>+U12-T12-S12</f>
        <v>22194472.951</v>
      </c>
      <c r="X12" s="103"/>
      <c r="Y12" s="103"/>
      <c r="Z12" s="103">
        <f t="shared" si="1"/>
        <v>22194472.951</v>
      </c>
      <c r="AA12" s="103"/>
      <c r="AB12" s="103"/>
      <c r="AC12" s="103"/>
      <c r="AD12" s="103"/>
      <c r="AE12" s="103"/>
      <c r="AF12" s="103"/>
    </row>
    <row r="13" spans="1:32" s="97" customFormat="1" ht="20.25" customHeight="1">
      <c r="A13" s="104"/>
      <c r="B13" s="105" t="s">
        <v>25</v>
      </c>
      <c r="D13" s="106" t="s">
        <v>26</v>
      </c>
      <c r="F13" s="107">
        <f>'EJEC NO IMPRIMIR'!F13/'EJEC REGULAR'!$D$1</f>
        <v>204722.519</v>
      </c>
      <c r="G13" s="107">
        <f>'EJEC NO IMPRIMIR'!G13/'EJEC REGULAR'!$D$1</f>
        <v>187320.559</v>
      </c>
      <c r="H13" s="107">
        <f>'EJEC NO IMPRIMIR'!H13/'EJEC REGULAR'!$D$1</f>
        <v>155509.3</v>
      </c>
      <c r="I13" s="107">
        <f>'EJEC NO IMPRIMIR'!I13/'EJEC REGULAR'!$D$1</f>
        <v>264402.914</v>
      </c>
      <c r="J13" s="107">
        <f>'EJEC NO IMPRIMIR'!J13/'EJEC REGULAR'!$D$1</f>
        <v>326619.622</v>
      </c>
      <c r="K13" s="107">
        <f>'EJEC NO IMPRIMIR'!K13/'EJEC REGULAR'!$D$1</f>
        <v>3622439.897</v>
      </c>
      <c r="L13" s="107">
        <f>'EJEC NO IMPRIMIR'!L13/'EJEC REGULAR'!$D$1</f>
        <v>314291.691</v>
      </c>
      <c r="M13" s="107">
        <f>'EJEC NO IMPRIMIR'!M13/'EJEC REGULAR'!$D$1</f>
        <v>243466.667</v>
      </c>
      <c r="N13" s="107">
        <f>'EJEC NO IMPRIMIR'!N13/'EJEC REGULAR'!$D$1</f>
        <v>83709.495</v>
      </c>
      <c r="O13" s="107">
        <f>'EJEC NO IMPRIMIR'!O13/'EJEC REGULAR'!$D$1</f>
        <v>135022.797</v>
      </c>
      <c r="P13" s="107">
        <f>'EJEC NO IMPRIMIR'!P13/'EJEC REGULAR'!$D$1</f>
        <v>363161.204</v>
      </c>
      <c r="Q13" s="107">
        <f>'EJEC NO IMPRIMIR'!Q13/'EJEC REGULAR'!$D$1</f>
        <v>23312484.569</v>
      </c>
      <c r="R13" s="107">
        <f>'EJEC NO IMPRIMIR'!R13/'EJEC REGULAR'!$D$1</f>
        <v>315658.666</v>
      </c>
      <c r="S13" s="107">
        <f>'EJEC NO IMPRIMIR'!S13/'EJEC REGULAR'!$D$1</f>
        <v>9187</v>
      </c>
      <c r="T13" s="107">
        <f>'EJEC NO IMPRIMIR'!T13/'EJEC REGULAR'!$D$1</f>
        <v>101016</v>
      </c>
      <c r="U13" s="107">
        <f>SUM(F13:T13)</f>
        <v>29639012.9</v>
      </c>
      <c r="V13" s="103"/>
      <c r="W13" s="81">
        <f aca="true" t="shared" si="2" ref="W13:W49">+U13-T13-S13</f>
        <v>29528809.9</v>
      </c>
      <c r="X13" s="103"/>
      <c r="Y13" s="108" t="e">
        <f>+#REF!</f>
        <v>#REF!</v>
      </c>
      <c r="Z13" s="103" t="e">
        <f t="shared" si="1"/>
        <v>#REF!</v>
      </c>
      <c r="AA13" s="103"/>
      <c r="AB13" s="103"/>
      <c r="AC13" s="103"/>
      <c r="AD13" s="103"/>
      <c r="AE13" s="103"/>
      <c r="AF13" s="103"/>
    </row>
    <row r="14" spans="1:32" s="97" customFormat="1" ht="20.25" customHeight="1">
      <c r="A14" s="104"/>
      <c r="B14" s="105" t="s">
        <v>44</v>
      </c>
      <c r="D14" s="106" t="s">
        <v>2</v>
      </c>
      <c r="F14" s="107">
        <f>'EJEC NO IMPRIMIR'!F14/'EJEC REGULAR'!$D$1</f>
        <v>3323598</v>
      </c>
      <c r="G14" s="107">
        <f>'EJEC NO IMPRIMIR'!G14/'EJEC REGULAR'!$D$1</f>
        <v>1561774</v>
      </c>
      <c r="H14" s="107">
        <f>'EJEC NO IMPRIMIR'!H14/'EJEC REGULAR'!$D$1</f>
        <v>4330000</v>
      </c>
      <c r="I14" s="107">
        <f>'EJEC NO IMPRIMIR'!I14/'EJEC REGULAR'!$D$1</f>
        <v>5750000</v>
      </c>
      <c r="J14" s="107">
        <f>'EJEC NO IMPRIMIR'!J14/'EJEC REGULAR'!$D$1</f>
        <v>46850000</v>
      </c>
      <c r="K14" s="107">
        <f>'EJEC NO IMPRIMIR'!K14/'EJEC REGULAR'!$D$1</f>
        <v>414000944</v>
      </c>
      <c r="L14" s="107">
        <f>'EJEC NO IMPRIMIR'!L14/'EJEC REGULAR'!$D$1</f>
        <v>37943719</v>
      </c>
      <c r="M14" s="107">
        <f>'EJEC NO IMPRIMIR'!M14/'EJEC REGULAR'!$D$1</f>
        <v>40940000</v>
      </c>
      <c r="N14" s="107">
        <f>'EJEC NO IMPRIMIR'!N14/'EJEC REGULAR'!$D$1</f>
        <v>1100052</v>
      </c>
      <c r="O14" s="107">
        <f>'EJEC NO IMPRIMIR'!O14/'EJEC REGULAR'!$D$1</f>
        <v>69830415</v>
      </c>
      <c r="P14" s="107">
        <f>'EJEC NO IMPRIMIR'!P14/'EJEC REGULAR'!$D$1</f>
        <v>8766187.632</v>
      </c>
      <c r="Q14" s="107">
        <f>'EJEC NO IMPRIMIR'!Q14/'EJEC REGULAR'!$D$1</f>
        <v>183058454</v>
      </c>
      <c r="R14" s="107">
        <f>'EJEC NO IMPRIMIR'!R14/'EJEC REGULAR'!$D$1</f>
        <v>9464950</v>
      </c>
      <c r="S14" s="107">
        <f>'EJEC NO IMPRIMIR'!S14/'EJEC REGULAR'!$D$1</f>
        <v>623824</v>
      </c>
      <c r="T14" s="107">
        <f>'EJEC NO IMPRIMIR'!T14/'EJEC REGULAR'!$D$1</f>
        <v>6060940</v>
      </c>
      <c r="U14" s="107">
        <f>SUM(U15,U18)</f>
        <v>833604857.632</v>
      </c>
      <c r="V14" s="103"/>
      <c r="W14" s="81">
        <f>+U14-T14-S14</f>
        <v>826920093.632</v>
      </c>
      <c r="X14" s="103"/>
      <c r="Y14" s="103"/>
      <c r="Z14" s="103">
        <f t="shared" si="1"/>
        <v>826920093.632</v>
      </c>
      <c r="AA14" s="103"/>
      <c r="AB14" s="103"/>
      <c r="AC14" s="103"/>
      <c r="AD14" s="103"/>
      <c r="AE14" s="103"/>
      <c r="AF14" s="103"/>
    </row>
    <row r="15" spans="1:32" s="97" customFormat="1" ht="20.25" customHeight="1">
      <c r="A15" s="104"/>
      <c r="B15" s="105" t="s">
        <v>20</v>
      </c>
      <c r="D15" s="106" t="s">
        <v>45</v>
      </c>
      <c r="F15" s="107">
        <f>'EJEC NO IMPRIMIR'!F15/'EJEC REGULAR'!$D$1</f>
        <v>3323598</v>
      </c>
      <c r="G15" s="107">
        <f>'EJEC NO IMPRIMIR'!G15/'EJEC REGULAR'!$D$1</f>
        <v>1561774</v>
      </c>
      <c r="H15" s="107">
        <f>'EJEC NO IMPRIMIR'!H15/'EJEC REGULAR'!$D$1</f>
        <v>4330000</v>
      </c>
      <c r="I15" s="107">
        <f>'EJEC NO IMPRIMIR'!I15/'EJEC REGULAR'!$D$1</f>
        <v>5750000</v>
      </c>
      <c r="J15" s="107">
        <f>'EJEC NO IMPRIMIR'!J15/'EJEC REGULAR'!$D$1</f>
        <v>46850000</v>
      </c>
      <c r="K15" s="107">
        <f>'EJEC NO IMPRIMIR'!K15/'EJEC REGULAR'!$D$1</f>
        <v>414000944</v>
      </c>
      <c r="L15" s="107">
        <f>'EJEC NO IMPRIMIR'!L15/'EJEC REGULAR'!$D$1</f>
        <v>37943719</v>
      </c>
      <c r="M15" s="107">
        <f>'EJEC NO IMPRIMIR'!M15/'EJEC REGULAR'!$D$1</f>
        <v>40940000</v>
      </c>
      <c r="N15" s="107">
        <f>'EJEC NO IMPRIMIR'!N15/'EJEC REGULAR'!$D$1</f>
        <v>1100052</v>
      </c>
      <c r="O15" s="107">
        <f>'EJEC NO IMPRIMIR'!O15/'EJEC REGULAR'!$D$1</f>
        <v>69830415</v>
      </c>
      <c r="P15" s="107">
        <f>'EJEC NO IMPRIMIR'!P15/'EJEC REGULAR'!$D$1</f>
        <v>8444313</v>
      </c>
      <c r="Q15" s="107">
        <f>'EJEC NO IMPRIMIR'!Q15/'EJEC REGULAR'!$D$1</f>
        <v>183058454</v>
      </c>
      <c r="R15" s="107">
        <f>'EJEC NO IMPRIMIR'!R15/'EJEC REGULAR'!$D$1</f>
        <v>9464950</v>
      </c>
      <c r="S15" s="107">
        <f>'EJEC NO IMPRIMIR'!S15/'EJEC REGULAR'!$D$1</f>
        <v>623824</v>
      </c>
      <c r="T15" s="107">
        <f>'EJEC NO IMPRIMIR'!T15/'EJEC REGULAR'!$D$1</f>
        <v>6060940</v>
      </c>
      <c r="U15" s="107">
        <f>SUM(U16:U17)</f>
        <v>833282983</v>
      </c>
      <c r="V15" s="103"/>
      <c r="W15" s="81">
        <f t="shared" si="2"/>
        <v>826598219</v>
      </c>
      <c r="X15" s="103"/>
      <c r="Y15" s="103"/>
      <c r="Z15" s="103">
        <f t="shared" si="1"/>
        <v>826598219</v>
      </c>
      <c r="AA15" s="103"/>
      <c r="AB15" s="103"/>
      <c r="AC15" s="103"/>
      <c r="AD15" s="103"/>
      <c r="AE15" s="103"/>
      <c r="AF15" s="103"/>
    </row>
    <row r="16" spans="1:32" s="97" customFormat="1" ht="20.25" customHeight="1">
      <c r="A16" s="104"/>
      <c r="B16" s="105"/>
      <c r="D16" s="106" t="s">
        <v>3</v>
      </c>
      <c r="F16" s="107">
        <f>'EJEC NO IMPRIMIR'!F16/'EJEC REGULAR'!$D$1</f>
        <v>3224114</v>
      </c>
      <c r="G16" s="107">
        <f>'EJEC NO IMPRIMIR'!G16/'EJEC REGULAR'!$D$1</f>
        <v>1511774</v>
      </c>
      <c r="H16" s="107">
        <f>'EJEC NO IMPRIMIR'!H16/'EJEC REGULAR'!$D$1</f>
        <v>4180000</v>
      </c>
      <c r="I16" s="107">
        <f>'EJEC NO IMPRIMIR'!I16/'EJEC REGULAR'!$D$1</f>
        <v>5450000</v>
      </c>
      <c r="J16" s="107">
        <f>'EJEC NO IMPRIMIR'!J16/'EJEC REGULAR'!$D$1</f>
        <v>7350000</v>
      </c>
      <c r="K16" s="107">
        <f>'EJEC NO IMPRIMIR'!K16/'EJEC REGULAR'!$D$1</f>
        <v>54761737</v>
      </c>
      <c r="L16" s="107">
        <f>'EJEC NO IMPRIMIR'!L16/'EJEC REGULAR'!$D$1</f>
        <v>3943719</v>
      </c>
      <c r="M16" s="107">
        <f>'EJEC NO IMPRIMIR'!M16/'EJEC REGULAR'!$D$1</f>
        <v>2940000</v>
      </c>
      <c r="N16" s="107">
        <f>'EJEC NO IMPRIMIR'!N16/'EJEC REGULAR'!$D$1</f>
        <v>814893</v>
      </c>
      <c r="O16" s="107">
        <f>'EJEC NO IMPRIMIR'!O16/'EJEC REGULAR'!$D$1</f>
        <v>3060415</v>
      </c>
      <c r="P16" s="107">
        <f>'EJEC NO IMPRIMIR'!P16/'EJEC REGULAR'!$D$1</f>
        <v>7834269</v>
      </c>
      <c r="Q16" s="107">
        <f>'EJEC NO IMPRIMIR'!Q16/'EJEC REGULAR'!$D$1</f>
        <v>5694448</v>
      </c>
      <c r="R16" s="107">
        <f>'EJEC NO IMPRIMIR'!R16/'EJEC REGULAR'!$D$1</f>
        <v>6800000</v>
      </c>
      <c r="S16" s="107">
        <f>'EJEC NO IMPRIMIR'!S16/'EJEC REGULAR'!$D$1</f>
        <v>542000</v>
      </c>
      <c r="T16" s="107">
        <f>'EJEC NO IMPRIMIR'!T16/'EJEC REGULAR'!$D$1</f>
        <v>3781217</v>
      </c>
      <c r="U16" s="107">
        <f aca="true" t="shared" si="3" ref="U16:U24">SUM(F16:T16)</f>
        <v>111888586</v>
      </c>
      <c r="V16" s="103"/>
      <c r="W16" s="81">
        <f t="shared" si="2"/>
        <v>107565369</v>
      </c>
      <c r="X16" s="103"/>
      <c r="Y16" s="103"/>
      <c r="Z16" s="103">
        <f t="shared" si="1"/>
        <v>107565369</v>
      </c>
      <c r="AA16" s="103"/>
      <c r="AB16" s="103"/>
      <c r="AC16" s="103"/>
      <c r="AD16" s="103"/>
      <c r="AE16" s="103"/>
      <c r="AF16" s="103"/>
    </row>
    <row r="17" spans="1:32" s="97" customFormat="1" ht="20.25" customHeight="1">
      <c r="A17" s="104"/>
      <c r="B17" s="105"/>
      <c r="D17" s="106" t="s">
        <v>48</v>
      </c>
      <c r="F17" s="107">
        <f>'EJEC NO IMPRIMIR'!F17/'EJEC REGULAR'!$D$1</f>
        <v>99484</v>
      </c>
      <c r="G17" s="107">
        <f>'EJEC NO IMPRIMIR'!G17/'EJEC REGULAR'!$D$1</f>
        <v>50000</v>
      </c>
      <c r="H17" s="107">
        <f>'EJEC NO IMPRIMIR'!H17/'EJEC REGULAR'!$D$1</f>
        <v>150000</v>
      </c>
      <c r="I17" s="107">
        <f>'EJEC NO IMPRIMIR'!I17/'EJEC REGULAR'!$D$1</f>
        <v>300000</v>
      </c>
      <c r="J17" s="107">
        <f>'EJEC NO IMPRIMIR'!J17/'EJEC REGULAR'!$D$1</f>
        <v>39500000</v>
      </c>
      <c r="K17" s="107">
        <f>'EJEC NO IMPRIMIR'!K17/'EJEC REGULAR'!$D$1</f>
        <v>359239207</v>
      </c>
      <c r="L17" s="107">
        <f>'EJEC NO IMPRIMIR'!L17/'EJEC REGULAR'!$D$1</f>
        <v>34000000</v>
      </c>
      <c r="M17" s="107">
        <f>'EJEC NO IMPRIMIR'!M17/'EJEC REGULAR'!$D$1</f>
        <v>38000000</v>
      </c>
      <c r="N17" s="107">
        <f>'EJEC NO IMPRIMIR'!N17/'EJEC REGULAR'!$D$1</f>
        <v>285159</v>
      </c>
      <c r="O17" s="107">
        <f>'EJEC NO IMPRIMIR'!O17/'EJEC REGULAR'!$D$1</f>
        <v>66770000</v>
      </c>
      <c r="P17" s="107">
        <f>'EJEC NO IMPRIMIR'!P17/'EJEC REGULAR'!$D$1</f>
        <v>610044</v>
      </c>
      <c r="Q17" s="107">
        <f>'EJEC NO IMPRIMIR'!Q17/'EJEC REGULAR'!$D$1</f>
        <v>177364006</v>
      </c>
      <c r="R17" s="107">
        <f>'EJEC NO IMPRIMIR'!R17/'EJEC REGULAR'!$D$1</f>
        <v>2664950</v>
      </c>
      <c r="S17" s="107">
        <f>'EJEC NO IMPRIMIR'!S17/'EJEC REGULAR'!$D$1</f>
        <v>81824</v>
      </c>
      <c r="T17" s="107">
        <f>'EJEC NO IMPRIMIR'!T17/'EJEC REGULAR'!$D$1</f>
        <v>2279723</v>
      </c>
      <c r="U17" s="107">
        <f t="shared" si="3"/>
        <v>721394397</v>
      </c>
      <c r="V17" s="103"/>
      <c r="W17" s="81">
        <f t="shared" si="2"/>
        <v>719032850</v>
      </c>
      <c r="X17" s="103"/>
      <c r="Y17" s="103"/>
      <c r="Z17" s="103">
        <f t="shared" si="1"/>
        <v>719032850</v>
      </c>
      <c r="AA17" s="103"/>
      <c r="AB17" s="103"/>
      <c r="AC17" s="103"/>
      <c r="AD17" s="103"/>
      <c r="AE17" s="103"/>
      <c r="AF17" s="103"/>
    </row>
    <row r="18" spans="1:32" s="97" customFormat="1" ht="20.25" customHeight="1">
      <c r="A18" s="104"/>
      <c r="B18" s="105" t="s">
        <v>31</v>
      </c>
      <c r="D18" s="106" t="s">
        <v>46</v>
      </c>
      <c r="F18" s="107">
        <f>'EJEC NO IMPRIMIR'!F18/'EJEC REGULAR'!$D$1</f>
        <v>0</v>
      </c>
      <c r="G18" s="107">
        <f>'EJEC NO IMPRIMIR'!G18/'EJEC REGULAR'!$D$1</f>
        <v>0</v>
      </c>
      <c r="H18" s="107">
        <f>'EJEC NO IMPRIMIR'!H18/'EJEC REGULAR'!$D$1</f>
        <v>0</v>
      </c>
      <c r="I18" s="107">
        <f>'EJEC NO IMPRIMIR'!I18/'EJEC REGULAR'!$D$1</f>
        <v>0</v>
      </c>
      <c r="J18" s="107">
        <f>'EJEC NO IMPRIMIR'!J18/'EJEC REGULAR'!$D$1</f>
        <v>0</v>
      </c>
      <c r="K18" s="107">
        <f>'EJEC NO IMPRIMIR'!K18/'EJEC REGULAR'!$D$1</f>
        <v>0</v>
      </c>
      <c r="L18" s="107">
        <f>'EJEC NO IMPRIMIR'!L18/'EJEC REGULAR'!$D$1</f>
        <v>0</v>
      </c>
      <c r="M18" s="107">
        <f>'EJEC NO IMPRIMIR'!M18/'EJEC REGULAR'!$D$1</f>
        <v>0</v>
      </c>
      <c r="N18" s="107">
        <f>'EJEC NO IMPRIMIR'!N18/'EJEC REGULAR'!$D$1</f>
        <v>0</v>
      </c>
      <c r="O18" s="107">
        <f>'EJEC NO IMPRIMIR'!O18/'EJEC REGULAR'!$D$1</f>
        <v>0</v>
      </c>
      <c r="P18" s="107">
        <f>'EJEC NO IMPRIMIR'!P18/'EJEC REGULAR'!$D$1</f>
        <v>321874.632</v>
      </c>
      <c r="Q18" s="107">
        <f>'EJEC NO IMPRIMIR'!Q18/'EJEC REGULAR'!$D$1</f>
        <v>0</v>
      </c>
      <c r="R18" s="107">
        <f>'EJEC NO IMPRIMIR'!R18/'EJEC REGULAR'!$D$1</f>
        <v>0</v>
      </c>
      <c r="S18" s="107">
        <f>'EJEC NO IMPRIMIR'!S18/'EJEC REGULAR'!$D$1</f>
        <v>0</v>
      </c>
      <c r="T18" s="107">
        <f>'EJEC NO IMPRIMIR'!T18/'EJEC REGULAR'!$D$1</f>
        <v>0</v>
      </c>
      <c r="U18" s="107">
        <f t="shared" si="3"/>
        <v>321874.632</v>
      </c>
      <c r="V18" s="103"/>
      <c r="W18" s="81">
        <f t="shared" si="2"/>
        <v>321874.632</v>
      </c>
      <c r="X18" s="103"/>
      <c r="Y18" s="103"/>
      <c r="Z18" s="103">
        <f t="shared" si="1"/>
        <v>321874.632</v>
      </c>
      <c r="AA18" s="103"/>
      <c r="AB18" s="103"/>
      <c r="AC18" s="103"/>
      <c r="AD18" s="103"/>
      <c r="AE18" s="103"/>
      <c r="AF18" s="103"/>
    </row>
    <row r="19" spans="1:32" s="97" customFormat="1" ht="20.25" customHeight="1">
      <c r="A19" s="104"/>
      <c r="B19" s="105" t="s">
        <v>4</v>
      </c>
      <c r="D19" s="106" t="s">
        <v>27</v>
      </c>
      <c r="F19" s="107">
        <f>'EJEC NO IMPRIMIR'!F19/'EJEC REGULAR'!$D$1</f>
        <v>0</v>
      </c>
      <c r="G19" s="107">
        <f>'EJEC NO IMPRIMIR'!G19/'EJEC REGULAR'!$D$1</f>
        <v>0</v>
      </c>
      <c r="H19" s="107">
        <f>'EJEC NO IMPRIMIR'!H19/'EJEC REGULAR'!$D$1</f>
        <v>0</v>
      </c>
      <c r="I19" s="107">
        <f>'EJEC NO IMPRIMIR'!I19/'EJEC REGULAR'!$D$1</f>
        <v>0</v>
      </c>
      <c r="J19" s="107">
        <f>'EJEC NO IMPRIMIR'!J19/'EJEC REGULAR'!$D$1</f>
        <v>0</v>
      </c>
      <c r="K19" s="107">
        <f>'EJEC NO IMPRIMIR'!K19/'EJEC REGULAR'!$D$1</f>
        <v>0</v>
      </c>
      <c r="L19" s="107">
        <f>'EJEC NO IMPRIMIR'!L19/'EJEC REGULAR'!$D$1</f>
        <v>0</v>
      </c>
      <c r="M19" s="107">
        <f>'EJEC NO IMPRIMIR'!M19/'EJEC REGULAR'!$D$1</f>
        <v>0</v>
      </c>
      <c r="N19" s="107">
        <f>'EJEC NO IMPRIMIR'!N19/'EJEC REGULAR'!$D$1</f>
        <v>0</v>
      </c>
      <c r="O19" s="107">
        <f>'EJEC NO IMPRIMIR'!O19/'EJEC REGULAR'!$D$1</f>
        <v>0</v>
      </c>
      <c r="P19" s="107">
        <f>'EJEC NO IMPRIMIR'!P19/'EJEC REGULAR'!$D$1</f>
        <v>0</v>
      </c>
      <c r="Q19" s="107">
        <f>'EJEC NO IMPRIMIR'!Q19/'EJEC REGULAR'!$D$1</f>
        <v>0</v>
      </c>
      <c r="R19" s="107">
        <f>'EJEC NO IMPRIMIR'!R19/'EJEC REGULAR'!$D$1</f>
        <v>0</v>
      </c>
      <c r="S19" s="107">
        <f>'EJEC NO IMPRIMIR'!S19/'EJEC REGULAR'!$D$1</f>
        <v>0</v>
      </c>
      <c r="T19" s="107">
        <f>'EJEC NO IMPRIMIR'!T19/'EJEC REGULAR'!$D$1</f>
        <v>0</v>
      </c>
      <c r="U19" s="107">
        <f t="shared" si="3"/>
        <v>0</v>
      </c>
      <c r="V19" s="103"/>
      <c r="W19" s="81">
        <f t="shared" si="2"/>
        <v>0</v>
      </c>
      <c r="X19" s="103"/>
      <c r="Y19" s="103"/>
      <c r="Z19" s="103">
        <f t="shared" si="1"/>
        <v>0</v>
      </c>
      <c r="AA19" s="103"/>
      <c r="AB19" s="103"/>
      <c r="AC19" s="103"/>
      <c r="AD19" s="103"/>
      <c r="AE19" s="103"/>
      <c r="AF19" s="103"/>
    </row>
    <row r="20" spans="1:32" s="97" customFormat="1" ht="20.25" customHeight="1">
      <c r="A20" s="104"/>
      <c r="B20" s="105" t="s">
        <v>71</v>
      </c>
      <c r="D20" s="106" t="s">
        <v>28</v>
      </c>
      <c r="F20" s="107">
        <f>'EJEC NO IMPRIMIR'!F20/'EJEC REGULAR'!$D$1</f>
        <v>0</v>
      </c>
      <c r="G20" s="107">
        <f>'EJEC NO IMPRIMIR'!G20/'EJEC REGULAR'!$D$1</f>
        <v>0</v>
      </c>
      <c r="H20" s="107">
        <f>'EJEC NO IMPRIMIR'!H20/'EJEC REGULAR'!$D$1</f>
        <v>0</v>
      </c>
      <c r="I20" s="107">
        <f>'EJEC NO IMPRIMIR'!I20/'EJEC REGULAR'!$D$1</f>
        <v>0</v>
      </c>
      <c r="J20" s="107">
        <f>'EJEC NO IMPRIMIR'!J20/'EJEC REGULAR'!$D$1</f>
        <v>0</v>
      </c>
      <c r="K20" s="107">
        <f>'EJEC NO IMPRIMIR'!K20/'EJEC REGULAR'!$D$1</f>
        <v>0</v>
      </c>
      <c r="L20" s="107">
        <f>'EJEC NO IMPRIMIR'!L20/'EJEC REGULAR'!$D$1</f>
        <v>0</v>
      </c>
      <c r="M20" s="107">
        <f>'EJEC NO IMPRIMIR'!M20/'EJEC REGULAR'!$D$1</f>
        <v>0</v>
      </c>
      <c r="N20" s="107">
        <f>'EJEC NO IMPRIMIR'!N20/'EJEC REGULAR'!$D$1</f>
        <v>0</v>
      </c>
      <c r="O20" s="107">
        <f>'EJEC NO IMPRIMIR'!O20/'EJEC REGULAR'!$D$1</f>
        <v>0</v>
      </c>
      <c r="P20" s="107">
        <f>'EJEC NO IMPRIMIR'!P20/'EJEC REGULAR'!$D$1</f>
        <v>0</v>
      </c>
      <c r="Q20" s="107">
        <f>'EJEC NO IMPRIMIR'!Q20/'EJEC REGULAR'!$D$1</f>
        <v>0</v>
      </c>
      <c r="R20" s="107">
        <f>'EJEC NO IMPRIMIR'!R20/'EJEC REGULAR'!$D$1</f>
        <v>0</v>
      </c>
      <c r="S20" s="107">
        <f>'EJEC NO IMPRIMIR'!S20/'EJEC REGULAR'!$D$1</f>
        <v>0</v>
      </c>
      <c r="T20" s="107">
        <f>'EJEC NO IMPRIMIR'!T20/'EJEC REGULAR'!$D$1</f>
        <v>0</v>
      </c>
      <c r="U20" s="107">
        <f t="shared" si="3"/>
        <v>0</v>
      </c>
      <c r="V20" s="103"/>
      <c r="W20" s="81">
        <f t="shared" si="2"/>
        <v>0</v>
      </c>
      <c r="X20" s="103"/>
      <c r="Y20" s="103"/>
      <c r="Z20" s="103">
        <f t="shared" si="1"/>
        <v>0</v>
      </c>
      <c r="AA20" s="103"/>
      <c r="AB20" s="103"/>
      <c r="AC20" s="103"/>
      <c r="AD20" s="103"/>
      <c r="AE20" s="103"/>
      <c r="AF20" s="103"/>
    </row>
    <row r="21" spans="1:32" s="97" customFormat="1" ht="20.25" customHeight="1">
      <c r="A21" s="104"/>
      <c r="B21" s="105" t="s">
        <v>72</v>
      </c>
      <c r="D21" s="106" t="s">
        <v>29</v>
      </c>
      <c r="F21" s="107">
        <f>'EJEC NO IMPRIMIR'!F21/'EJEC REGULAR'!$D$1</f>
        <v>106316.827</v>
      </c>
      <c r="G21" s="107">
        <f>'EJEC NO IMPRIMIR'!G21/'EJEC REGULAR'!$D$1</f>
        <v>51750.207</v>
      </c>
      <c r="H21" s="107">
        <f>'EJEC NO IMPRIMIR'!H21/'EJEC REGULAR'!$D$1</f>
        <v>134885.451</v>
      </c>
      <c r="I21" s="107">
        <f>'EJEC NO IMPRIMIR'!I21/'EJEC REGULAR'!$D$1</f>
        <v>144919.503</v>
      </c>
      <c r="J21" s="107">
        <f>'EJEC NO IMPRIMIR'!J21/'EJEC REGULAR'!$D$1</f>
        <v>209612.233</v>
      </c>
      <c r="K21" s="107">
        <f>'EJEC NO IMPRIMIR'!K21/'EJEC REGULAR'!$D$1</f>
        <v>2745646.832</v>
      </c>
      <c r="L21" s="107">
        <f>'EJEC NO IMPRIMIR'!L21/'EJEC REGULAR'!$D$1</f>
        <v>397028.689</v>
      </c>
      <c r="M21" s="107">
        <f>'EJEC NO IMPRIMIR'!M21/'EJEC REGULAR'!$D$1</f>
        <v>130896.765</v>
      </c>
      <c r="N21" s="107">
        <f>'EJEC NO IMPRIMIR'!N21/'EJEC REGULAR'!$D$1</f>
        <v>61978.959</v>
      </c>
      <c r="O21" s="107">
        <f>'EJEC NO IMPRIMIR'!O21/'EJEC REGULAR'!$D$1</f>
        <v>98011.555</v>
      </c>
      <c r="P21" s="107">
        <f>'EJEC NO IMPRIMIR'!P21/'EJEC REGULAR'!$D$1</f>
        <v>253489.132</v>
      </c>
      <c r="Q21" s="107">
        <f>'EJEC NO IMPRIMIR'!Q21/'EJEC REGULAR'!$D$1</f>
        <v>19337.48</v>
      </c>
      <c r="R21" s="107">
        <f>'EJEC NO IMPRIMIR'!R21/'EJEC REGULAR'!$D$1</f>
        <v>174911.303</v>
      </c>
      <c r="S21" s="107">
        <f>'EJEC NO IMPRIMIR'!S21/'EJEC REGULAR'!$D$1</f>
        <v>58440</v>
      </c>
      <c r="T21" s="107">
        <f>'EJEC NO IMPRIMIR'!T21/'EJEC REGULAR'!$D$1</f>
        <v>0</v>
      </c>
      <c r="U21" s="107">
        <f t="shared" si="3"/>
        <v>4587224.936000001</v>
      </c>
      <c r="V21" s="103"/>
      <c r="W21" s="81">
        <f t="shared" si="2"/>
        <v>4528784.936000001</v>
      </c>
      <c r="X21" s="103"/>
      <c r="Y21" s="103"/>
      <c r="Z21" s="103">
        <f t="shared" si="1"/>
        <v>4528784.936000001</v>
      </c>
      <c r="AA21" s="103"/>
      <c r="AB21" s="103"/>
      <c r="AC21" s="103"/>
      <c r="AD21" s="103"/>
      <c r="AE21" s="103"/>
      <c r="AF21" s="103"/>
    </row>
    <row r="22" spans="1:32" s="97" customFormat="1" ht="20.25" customHeight="1">
      <c r="A22" s="104"/>
      <c r="B22" s="105" t="s">
        <v>73</v>
      </c>
      <c r="D22" s="106" t="s">
        <v>51</v>
      </c>
      <c r="F22" s="107">
        <f>'EJEC NO IMPRIMIR'!F22/'EJEC REGULAR'!$D$1</f>
        <v>0</v>
      </c>
      <c r="G22" s="107">
        <f>'EJEC NO IMPRIMIR'!G22/'EJEC REGULAR'!$D$1</f>
        <v>0</v>
      </c>
      <c r="H22" s="107">
        <f>'EJEC NO IMPRIMIR'!H22/'EJEC REGULAR'!$D$1</f>
        <v>0</v>
      </c>
      <c r="I22" s="107">
        <f>'EJEC NO IMPRIMIR'!I22/'EJEC REGULAR'!$D$1</f>
        <v>0</v>
      </c>
      <c r="J22" s="107">
        <f>'EJEC NO IMPRIMIR'!J22/'EJEC REGULAR'!$D$1</f>
        <v>0</v>
      </c>
      <c r="K22" s="107">
        <f>'EJEC NO IMPRIMIR'!K22/'EJEC REGULAR'!$D$1</f>
        <v>1520000</v>
      </c>
      <c r="L22" s="107">
        <f>'EJEC NO IMPRIMIR'!L22/'EJEC REGULAR'!$D$1</f>
        <v>0</v>
      </c>
      <c r="M22" s="107">
        <f>'EJEC NO IMPRIMIR'!M22/'EJEC REGULAR'!$D$1</f>
        <v>0</v>
      </c>
      <c r="N22" s="107">
        <f>'EJEC NO IMPRIMIR'!N22/'EJEC REGULAR'!$D$1</f>
        <v>0</v>
      </c>
      <c r="O22" s="107">
        <f>'EJEC NO IMPRIMIR'!O22/'EJEC REGULAR'!$D$1</f>
        <v>0</v>
      </c>
      <c r="P22" s="107">
        <f>'EJEC NO IMPRIMIR'!P22/'EJEC REGULAR'!$D$1</f>
        <v>0</v>
      </c>
      <c r="Q22" s="107">
        <f>'EJEC NO IMPRIMIR'!Q22/'EJEC REGULAR'!$D$1</f>
        <v>207947678.571</v>
      </c>
      <c r="R22" s="107">
        <f>'EJEC NO IMPRIMIR'!R22/'EJEC REGULAR'!$D$1</f>
        <v>0</v>
      </c>
      <c r="S22" s="107">
        <f>'EJEC NO IMPRIMIR'!S22/'EJEC REGULAR'!$D$1</f>
        <v>0</v>
      </c>
      <c r="T22" s="107">
        <f>'EJEC NO IMPRIMIR'!T22/'EJEC REGULAR'!$D$1</f>
        <v>0</v>
      </c>
      <c r="U22" s="107">
        <f t="shared" si="3"/>
        <v>209467678.571</v>
      </c>
      <c r="V22" s="103"/>
      <c r="W22" s="81">
        <f t="shared" si="2"/>
        <v>209467678.571</v>
      </c>
      <c r="X22" s="103"/>
      <c r="Y22" s="108" t="e">
        <f>+#REF!</f>
        <v>#REF!</v>
      </c>
      <c r="Z22" s="103" t="e">
        <f t="shared" si="1"/>
        <v>#REF!</v>
      </c>
      <c r="AA22" s="103"/>
      <c r="AB22" s="103"/>
      <c r="AC22" s="103"/>
      <c r="AD22" s="103"/>
      <c r="AE22" s="103"/>
      <c r="AF22" s="103"/>
    </row>
    <row r="23" spans="1:32" s="97" customFormat="1" ht="20.25" customHeight="1">
      <c r="A23" s="104"/>
      <c r="B23" s="105">
        <v>14</v>
      </c>
      <c r="D23" s="106" t="s">
        <v>95</v>
      </c>
      <c r="F23" s="107">
        <f>'EJEC NO IMPRIMIR'!F23/'EJEC REGULAR'!$D$1</f>
        <v>0</v>
      </c>
      <c r="G23" s="107">
        <f>'EJEC NO IMPRIMIR'!G23/'EJEC REGULAR'!$D$1</f>
        <v>0</v>
      </c>
      <c r="H23" s="107">
        <f>'EJEC NO IMPRIMIR'!H23/'EJEC REGULAR'!$D$1</f>
        <v>0</v>
      </c>
      <c r="I23" s="107">
        <f>'EJEC NO IMPRIMIR'!I23/'EJEC REGULAR'!$D$1</f>
        <v>0</v>
      </c>
      <c r="J23" s="107">
        <f>'EJEC NO IMPRIMIR'!J23/'EJEC REGULAR'!$D$1</f>
        <v>0</v>
      </c>
      <c r="K23" s="107">
        <f>'EJEC NO IMPRIMIR'!K23/'EJEC REGULAR'!$D$1</f>
        <v>0</v>
      </c>
      <c r="L23" s="107">
        <f>'EJEC NO IMPRIMIR'!L23/'EJEC REGULAR'!$D$1</f>
        <v>0</v>
      </c>
      <c r="M23" s="107">
        <f>'EJEC NO IMPRIMIR'!M23/'EJEC REGULAR'!$D$1</f>
        <v>0</v>
      </c>
      <c r="N23" s="107">
        <f>'EJEC NO IMPRIMIR'!N23/'EJEC REGULAR'!$D$1</f>
        <v>0</v>
      </c>
      <c r="O23" s="107">
        <f>'EJEC NO IMPRIMIR'!O23/'EJEC REGULAR'!$D$1</f>
        <v>0</v>
      </c>
      <c r="P23" s="107">
        <f>'EJEC NO IMPRIMIR'!P23/'EJEC REGULAR'!$D$1</f>
        <v>0</v>
      </c>
      <c r="Q23" s="107">
        <f>'EJEC NO IMPRIMIR'!Q23/'EJEC REGULAR'!$D$1</f>
        <v>0</v>
      </c>
      <c r="R23" s="107">
        <f>'EJEC NO IMPRIMIR'!R23/'EJEC REGULAR'!$D$1</f>
        <v>0</v>
      </c>
      <c r="S23" s="107">
        <f>'EJEC NO IMPRIMIR'!S23/'EJEC REGULAR'!$D$1</f>
        <v>0</v>
      </c>
      <c r="T23" s="107">
        <f>'EJEC NO IMPRIMIR'!T23/'EJEC REGULAR'!$D$1</f>
        <v>0</v>
      </c>
      <c r="U23" s="107">
        <f t="shared" si="3"/>
        <v>0</v>
      </c>
      <c r="V23" s="103"/>
      <c r="W23" s="81">
        <f t="shared" si="2"/>
        <v>0</v>
      </c>
      <c r="X23" s="103"/>
      <c r="Y23" s="103"/>
      <c r="Z23" s="103">
        <f t="shared" si="1"/>
        <v>0</v>
      </c>
      <c r="AA23" s="103"/>
      <c r="AB23" s="103"/>
      <c r="AC23" s="103"/>
      <c r="AD23" s="103"/>
      <c r="AE23" s="103"/>
      <c r="AF23" s="103"/>
    </row>
    <row r="24" spans="1:32" s="97" customFormat="1" ht="20.25" customHeight="1">
      <c r="A24" s="104"/>
      <c r="B24" s="105" t="s">
        <v>74</v>
      </c>
      <c r="D24" s="106" t="s">
        <v>5</v>
      </c>
      <c r="F24" s="107">
        <f>'EJEC NO IMPRIMIR'!F24/'EJEC REGULAR'!$D$1</f>
        <v>195441.368</v>
      </c>
      <c r="G24" s="107">
        <f>'EJEC NO IMPRIMIR'!G24/'EJEC REGULAR'!$D$1</f>
        <v>-102942.756</v>
      </c>
      <c r="H24" s="107">
        <f>'EJEC NO IMPRIMIR'!H24/'EJEC REGULAR'!$D$1</f>
        <v>-452985.405</v>
      </c>
      <c r="I24" s="107">
        <f>'EJEC NO IMPRIMIR'!I24/'EJEC REGULAR'!$D$1</f>
        <v>2703214.187</v>
      </c>
      <c r="J24" s="107">
        <f>'EJEC NO IMPRIMIR'!J24/'EJEC REGULAR'!$D$1</f>
        <v>1496229.585</v>
      </c>
      <c r="K24" s="107">
        <f>'EJEC NO IMPRIMIR'!K24/'EJEC REGULAR'!$D$1</f>
        <v>56808395.833</v>
      </c>
      <c r="L24" s="107">
        <f>'EJEC NO IMPRIMIR'!L24/'EJEC REGULAR'!$D$1</f>
        <v>-1960402.582</v>
      </c>
      <c r="M24" s="107">
        <f>'EJEC NO IMPRIMIR'!M24/'EJEC REGULAR'!$D$1</f>
        <v>4133596.998</v>
      </c>
      <c r="N24" s="107">
        <f>'EJEC NO IMPRIMIR'!N24/'EJEC REGULAR'!$D$1</f>
        <v>-21166240.456</v>
      </c>
      <c r="O24" s="107">
        <f>'EJEC NO IMPRIMIR'!O24/'EJEC REGULAR'!$D$1</f>
        <v>-7856487.545</v>
      </c>
      <c r="P24" s="107">
        <f>'EJEC NO IMPRIMIR'!P24/'EJEC REGULAR'!$D$1</f>
        <v>463777.024</v>
      </c>
      <c r="Q24" s="107">
        <f>'EJEC NO IMPRIMIR'!Q24/'EJEC REGULAR'!$D$1</f>
        <v>-1582906.315</v>
      </c>
      <c r="R24" s="107">
        <f>'EJEC NO IMPRIMIR'!R24/'EJEC REGULAR'!$D$1</f>
        <v>-2670353.258</v>
      </c>
      <c r="S24" s="107">
        <f>'EJEC NO IMPRIMIR'!S24/'EJEC REGULAR'!$D$1</f>
        <v>153886</v>
      </c>
      <c r="T24" s="107">
        <f>'EJEC NO IMPRIMIR'!T24/'EJEC REGULAR'!$D$1</f>
        <v>0</v>
      </c>
      <c r="U24" s="107">
        <f t="shared" si="3"/>
        <v>30162222.677999992</v>
      </c>
      <c r="V24" s="103"/>
      <c r="W24" s="81">
        <f t="shared" si="2"/>
        <v>30008336.677999992</v>
      </c>
      <c r="X24" s="103"/>
      <c r="Y24" s="103"/>
      <c r="Z24" s="103">
        <f t="shared" si="1"/>
        <v>30008336.677999992</v>
      </c>
      <c r="AA24" s="103"/>
      <c r="AB24" s="103"/>
      <c r="AC24" s="103"/>
      <c r="AD24" s="103"/>
      <c r="AE24" s="103"/>
      <c r="AF24" s="103"/>
    </row>
    <row r="25" spans="1:32" s="89" customFormat="1" ht="20.25" customHeight="1">
      <c r="A25" s="82"/>
      <c r="B25" s="90"/>
      <c r="C25" s="84"/>
      <c r="D25" s="85" t="s">
        <v>6</v>
      </c>
      <c r="E25" s="86"/>
      <c r="F25" s="87">
        <f>SUM(F26,F27,F28,F29,F30,F31,F32,F41,F42,F46,F47,F48,F49)</f>
        <v>3620799.3139999993</v>
      </c>
      <c r="G25" s="87">
        <f aca="true" t="shared" si="4" ref="G25:Y25">SUM(G26,G27,G28,G29,G30,G31,G32,G41,G42,G46,G47,G48,G49)</f>
        <v>1631481.358</v>
      </c>
      <c r="H25" s="87">
        <f t="shared" si="4"/>
        <v>4367161.725</v>
      </c>
      <c r="I25" s="87">
        <f t="shared" si="4"/>
        <v>9147359.571</v>
      </c>
      <c r="J25" s="87">
        <f t="shared" si="4"/>
        <v>78316142.195</v>
      </c>
      <c r="K25" s="87">
        <f t="shared" si="4"/>
        <v>572424963.394</v>
      </c>
      <c r="L25" s="87">
        <f t="shared" si="4"/>
        <v>41536328.525</v>
      </c>
      <c r="M25" s="87">
        <f t="shared" si="4"/>
        <v>52810028.803</v>
      </c>
      <c r="N25" s="87">
        <f t="shared" si="4"/>
        <v>2704485.684</v>
      </c>
      <c r="O25" s="87">
        <f t="shared" si="4"/>
        <v>81353620.828</v>
      </c>
      <c r="P25" s="87">
        <f t="shared" si="4"/>
        <v>10910534.207</v>
      </c>
      <c r="Q25" s="87">
        <f t="shared" si="4"/>
        <v>405932256.929</v>
      </c>
      <c r="R25" s="87">
        <f t="shared" si="4"/>
        <v>10977167.590000002</v>
      </c>
      <c r="S25" s="87">
        <f t="shared" si="4"/>
        <v>966123</v>
      </c>
      <c r="T25" s="87">
        <f t="shared" si="4"/>
        <v>5971703</v>
      </c>
      <c r="U25" s="87">
        <f t="shared" si="4"/>
        <v>1282670156.1230001</v>
      </c>
      <c r="V25" s="81"/>
      <c r="W25" s="87">
        <f t="shared" si="4"/>
        <v>1275732330.1230001</v>
      </c>
      <c r="X25" s="81"/>
      <c r="Y25" s="87" t="e">
        <f t="shared" si="4"/>
        <v>#REF!</v>
      </c>
      <c r="Z25" s="103" t="e">
        <f t="shared" si="1"/>
        <v>#REF!</v>
      </c>
      <c r="AA25" s="81"/>
      <c r="AB25" s="81"/>
      <c r="AC25" s="81" t="e">
        <f>+(U25-S25-T25)+#REF!</f>
        <v>#REF!</v>
      </c>
      <c r="AD25" s="81"/>
      <c r="AE25" s="81"/>
      <c r="AF25" s="81"/>
    </row>
    <row r="26" spans="1:32" s="97" customFormat="1" ht="20.25" customHeight="1">
      <c r="A26" s="104"/>
      <c r="B26" s="105" t="s">
        <v>7</v>
      </c>
      <c r="D26" s="106" t="s">
        <v>8</v>
      </c>
      <c r="F26" s="109">
        <f>'EJEC NO IMPRIMIR'!F26/'EJEC REGULAR'!$D$1</f>
        <v>3089282.249</v>
      </c>
      <c r="G26" s="109">
        <f>'EJEC NO IMPRIMIR'!G26/'EJEC REGULAR'!$D$1</f>
        <v>1455813.244</v>
      </c>
      <c r="H26" s="109">
        <f>'EJEC NO IMPRIMIR'!H26/'EJEC REGULAR'!$D$1</f>
        <v>4003194.39</v>
      </c>
      <c r="I26" s="109">
        <f>'EJEC NO IMPRIMIR'!I26/'EJEC REGULAR'!$D$1</f>
        <v>5387230.701</v>
      </c>
      <c r="J26" s="109">
        <f>'EJEC NO IMPRIMIR'!J26/'EJEC REGULAR'!$D$1</f>
        <v>7953041.2</v>
      </c>
      <c r="K26" s="109">
        <f>'EJEC NO IMPRIMIR'!K26/'EJEC REGULAR'!$D$1</f>
        <v>53787373.536</v>
      </c>
      <c r="L26" s="109">
        <f>'EJEC NO IMPRIMIR'!L26/'EJEC REGULAR'!$D$1</f>
        <v>3886368.316</v>
      </c>
      <c r="M26" s="109">
        <f>'EJEC NO IMPRIMIR'!M26/'EJEC REGULAR'!$D$1</f>
        <v>2918811.377</v>
      </c>
      <c r="N26" s="109">
        <f>'EJEC NO IMPRIMIR'!N26/'EJEC REGULAR'!$D$1</f>
        <v>2277558.69</v>
      </c>
      <c r="O26" s="109">
        <f>'EJEC NO IMPRIMIR'!O26/'EJEC REGULAR'!$D$1</f>
        <v>2504012.472</v>
      </c>
      <c r="P26" s="109">
        <f>'EJEC NO IMPRIMIR'!P26/'EJEC REGULAR'!$D$1</f>
        <v>8112464.487</v>
      </c>
      <c r="Q26" s="109">
        <f>'EJEC NO IMPRIMIR'!Q26/'EJEC REGULAR'!$D$1</f>
        <v>5918075.728</v>
      </c>
      <c r="R26" s="109">
        <f>'EJEC NO IMPRIMIR'!R26/'EJEC REGULAR'!$D$1</f>
        <v>7228604.621</v>
      </c>
      <c r="S26" s="109">
        <f>'EJEC NO IMPRIMIR'!S26/'EJEC REGULAR'!$D$1</f>
        <v>835012</v>
      </c>
      <c r="T26" s="109">
        <f>'EJEC NO IMPRIMIR'!T26/'EJEC REGULAR'!$D$1</f>
        <v>3763207</v>
      </c>
      <c r="U26" s="107">
        <f aca="true" t="shared" si="5" ref="U26:U31">SUM(F26:T26)</f>
        <v>113120050.011</v>
      </c>
      <c r="V26" s="103"/>
      <c r="W26" s="81">
        <f t="shared" si="2"/>
        <v>108521831.011</v>
      </c>
      <c r="X26" s="103"/>
      <c r="Y26" s="108" t="e">
        <f>+#REF!</f>
        <v>#REF!</v>
      </c>
      <c r="Z26" s="103" t="e">
        <f t="shared" si="1"/>
        <v>#REF!</v>
      </c>
      <c r="AA26" s="103"/>
      <c r="AB26" s="103"/>
      <c r="AC26" s="103"/>
      <c r="AD26" s="103"/>
      <c r="AE26" s="103"/>
      <c r="AF26" s="103"/>
    </row>
    <row r="27" spans="1:32" s="97" customFormat="1" ht="20.25" customHeight="1">
      <c r="A27" s="104"/>
      <c r="B27" s="105" t="s">
        <v>9</v>
      </c>
      <c r="D27" s="106" t="s">
        <v>10</v>
      </c>
      <c r="F27" s="107">
        <f>'EJEC NO IMPRIMIR'!F27/'EJEC REGULAR'!$D$1</f>
        <v>98821.817</v>
      </c>
      <c r="G27" s="107">
        <f>'EJEC NO IMPRIMIR'!G27/'EJEC REGULAR'!$D$1</f>
        <v>60119.237</v>
      </c>
      <c r="H27" s="107">
        <f>'EJEC NO IMPRIMIR'!H27/'EJEC REGULAR'!$D$1</f>
        <v>133901.38</v>
      </c>
      <c r="I27" s="107">
        <f>'EJEC NO IMPRIMIR'!I27/'EJEC REGULAR'!$D$1</f>
        <v>206813.503</v>
      </c>
      <c r="J27" s="107">
        <f>'EJEC NO IMPRIMIR'!J27/'EJEC REGULAR'!$D$1</f>
        <v>479642.109</v>
      </c>
      <c r="K27" s="107">
        <f>'EJEC NO IMPRIMIR'!K27/'EJEC REGULAR'!$D$1</f>
        <v>2957774.77</v>
      </c>
      <c r="L27" s="107">
        <f>'EJEC NO IMPRIMIR'!L27/'EJEC REGULAR'!$D$1</f>
        <v>190728.584</v>
      </c>
      <c r="M27" s="107">
        <f>'EJEC NO IMPRIMIR'!M27/'EJEC REGULAR'!$D$1</f>
        <v>102109.791</v>
      </c>
      <c r="N27" s="107">
        <f>'EJEC NO IMPRIMIR'!N27/'EJEC REGULAR'!$D$1</f>
        <v>85541.725</v>
      </c>
      <c r="O27" s="107">
        <f>'EJEC NO IMPRIMIR'!O27/'EJEC REGULAR'!$D$1</f>
        <v>296175.195</v>
      </c>
      <c r="P27" s="107">
        <f>'EJEC NO IMPRIMIR'!P27/'EJEC REGULAR'!$D$1</f>
        <v>1636545.036</v>
      </c>
      <c r="Q27" s="107">
        <f>'EJEC NO IMPRIMIR'!Q27/'EJEC REGULAR'!$D$1</f>
        <v>402996.448</v>
      </c>
      <c r="R27" s="107">
        <f>'EJEC NO IMPRIMIR'!R27/'EJEC REGULAR'!$D$1</f>
        <v>346348.15</v>
      </c>
      <c r="S27" s="107">
        <f>'EJEC NO IMPRIMIR'!S27/'EJEC REGULAR'!$D$1</f>
        <v>55023</v>
      </c>
      <c r="T27" s="107">
        <f>'EJEC NO IMPRIMIR'!T27/'EJEC REGULAR'!$D$1</f>
        <v>1134209</v>
      </c>
      <c r="U27" s="107">
        <f t="shared" si="5"/>
        <v>8186749.745</v>
      </c>
      <c r="V27" s="103"/>
      <c r="W27" s="81">
        <f t="shared" si="2"/>
        <v>6997517.745</v>
      </c>
      <c r="X27" s="103"/>
      <c r="Y27" s="108" t="e">
        <f>+#REF!</f>
        <v>#REF!</v>
      </c>
      <c r="Z27" s="103" t="e">
        <f t="shared" si="1"/>
        <v>#REF!</v>
      </c>
      <c r="AA27" s="103"/>
      <c r="AB27" s="103"/>
      <c r="AC27" s="103"/>
      <c r="AD27" s="103"/>
      <c r="AE27" s="103"/>
      <c r="AF27" s="103"/>
    </row>
    <row r="28" spans="1:32" s="97" customFormat="1" ht="20.25" customHeight="1">
      <c r="A28" s="104"/>
      <c r="B28" s="105" t="s">
        <v>11</v>
      </c>
      <c r="D28" s="106" t="s">
        <v>52</v>
      </c>
      <c r="F28" s="107">
        <f>'EJEC NO IMPRIMIR'!F28/'EJEC REGULAR'!$D$1</f>
        <v>206243.758</v>
      </c>
      <c r="G28" s="107">
        <f>'EJEC NO IMPRIMIR'!G28/'EJEC REGULAR'!$D$1</f>
        <v>81320.999</v>
      </c>
      <c r="H28" s="107">
        <f>'EJEC NO IMPRIMIR'!H28/'EJEC REGULAR'!$D$1</f>
        <v>68281.674</v>
      </c>
      <c r="I28" s="107">
        <f>'EJEC NO IMPRIMIR'!I28/'EJEC REGULAR'!$D$1</f>
        <v>202519.782</v>
      </c>
      <c r="J28" s="107">
        <f>'EJEC NO IMPRIMIR'!J28/'EJEC REGULAR'!$D$1</f>
        <v>55811.902</v>
      </c>
      <c r="K28" s="107">
        <f>'EJEC NO IMPRIMIR'!K28/'EJEC REGULAR'!$D$1</f>
        <v>1426738.941</v>
      </c>
      <c r="L28" s="107">
        <f>'EJEC NO IMPRIMIR'!L28/'EJEC REGULAR'!$D$1</f>
        <v>76930.83</v>
      </c>
      <c r="M28" s="107">
        <f>'EJEC NO IMPRIMIR'!M28/'EJEC REGULAR'!$D$1</f>
        <v>33836.314</v>
      </c>
      <c r="N28" s="107">
        <f>'EJEC NO IMPRIMIR'!N28/'EJEC REGULAR'!$D$1</f>
        <v>140018.061</v>
      </c>
      <c r="O28" s="107">
        <f>'EJEC NO IMPRIMIR'!O28/'EJEC REGULAR'!$D$1</f>
        <v>0</v>
      </c>
      <c r="P28" s="107">
        <f>'EJEC NO IMPRIMIR'!P28/'EJEC REGULAR'!$D$1</f>
        <v>143761.514</v>
      </c>
      <c r="Q28" s="107">
        <f>'EJEC NO IMPRIMIR'!Q28/'EJEC REGULAR'!$D$1</f>
        <v>27138.859</v>
      </c>
      <c r="R28" s="107">
        <f>'EJEC NO IMPRIMIR'!R28/'EJEC REGULAR'!$D$1</f>
        <v>186528.09</v>
      </c>
      <c r="S28" s="107">
        <f>'EJEC NO IMPRIMIR'!S28/'EJEC REGULAR'!$D$1</f>
        <v>0</v>
      </c>
      <c r="T28" s="107">
        <f>'EJEC NO IMPRIMIR'!T28/'EJEC REGULAR'!$D$1</f>
        <v>0</v>
      </c>
      <c r="U28" s="107">
        <f t="shared" si="5"/>
        <v>2649130.724</v>
      </c>
      <c r="V28" s="103"/>
      <c r="W28" s="81">
        <f t="shared" si="2"/>
        <v>2649130.724</v>
      </c>
      <c r="X28" s="103"/>
      <c r="Y28" s="103"/>
      <c r="Z28" s="103">
        <f t="shared" si="1"/>
        <v>2649130.724</v>
      </c>
      <c r="AA28" s="103"/>
      <c r="AB28" s="103"/>
      <c r="AC28" s="103"/>
      <c r="AD28" s="103"/>
      <c r="AE28" s="103"/>
      <c r="AF28" s="103"/>
    </row>
    <row r="29" spans="1:32" s="97" customFormat="1" ht="20.25" customHeight="1">
      <c r="A29" s="104"/>
      <c r="B29" s="105" t="s">
        <v>12</v>
      </c>
      <c r="D29" s="106" t="s">
        <v>14</v>
      </c>
      <c r="F29" s="107">
        <f>'EJEC NO IMPRIMIR'!F29/'EJEC REGULAR'!$D$1</f>
        <v>78964.922</v>
      </c>
      <c r="G29" s="107">
        <f>'EJEC NO IMPRIMIR'!G29/'EJEC REGULAR'!$D$1</f>
        <v>0</v>
      </c>
      <c r="H29" s="107">
        <f>'EJEC NO IMPRIMIR'!H29/'EJEC REGULAR'!$D$1</f>
        <v>0</v>
      </c>
      <c r="I29" s="107">
        <f>'EJEC NO IMPRIMIR'!I29/'EJEC REGULAR'!$D$1</f>
        <v>0</v>
      </c>
      <c r="J29" s="107">
        <f>'EJEC NO IMPRIMIR'!J29/'EJEC REGULAR'!$D$1</f>
        <v>0</v>
      </c>
      <c r="K29" s="107">
        <f>'EJEC NO IMPRIMIR'!K29/'EJEC REGULAR'!$D$1</f>
        <v>0</v>
      </c>
      <c r="L29" s="107">
        <f>'EJEC NO IMPRIMIR'!L29/'EJEC REGULAR'!$D$1</f>
        <v>0</v>
      </c>
      <c r="M29" s="107">
        <f>'EJEC NO IMPRIMIR'!M29/'EJEC REGULAR'!$D$1</f>
        <v>0</v>
      </c>
      <c r="N29" s="107">
        <f>'EJEC NO IMPRIMIR'!N29/'EJEC REGULAR'!$D$1</f>
        <v>0</v>
      </c>
      <c r="O29" s="107">
        <f>'EJEC NO IMPRIMIR'!O29/'EJEC REGULAR'!$D$1</f>
        <v>0</v>
      </c>
      <c r="P29" s="107">
        <f>'EJEC NO IMPRIMIR'!P29/'EJEC REGULAR'!$D$1</f>
        <v>0</v>
      </c>
      <c r="Q29" s="107">
        <f>'EJEC NO IMPRIMIR'!Q29/'EJEC REGULAR'!$D$1</f>
        <v>263980.45</v>
      </c>
      <c r="R29" s="107">
        <f>'EJEC NO IMPRIMIR'!R29/'EJEC REGULAR'!$D$1</f>
        <v>138465</v>
      </c>
      <c r="S29" s="107">
        <f>'EJEC NO IMPRIMIR'!S29/'EJEC REGULAR'!$D$1</f>
        <v>0</v>
      </c>
      <c r="T29" s="107">
        <f>'EJEC NO IMPRIMIR'!T29/'EJEC REGULAR'!$D$1</f>
        <v>0</v>
      </c>
      <c r="U29" s="107">
        <f t="shared" si="5"/>
        <v>481410.37200000003</v>
      </c>
      <c r="V29" s="103"/>
      <c r="W29" s="81">
        <f t="shared" si="2"/>
        <v>481410.37200000003</v>
      </c>
      <c r="X29" s="103"/>
      <c r="Y29" s="103"/>
      <c r="Z29" s="103">
        <f t="shared" si="1"/>
        <v>481410.37200000003</v>
      </c>
      <c r="AA29" s="103"/>
      <c r="AB29" s="103"/>
      <c r="AC29" s="103"/>
      <c r="AD29" s="103"/>
      <c r="AE29" s="103"/>
      <c r="AF29" s="103"/>
    </row>
    <row r="30" spans="1:32" s="97" customFormat="1" ht="20.25" customHeight="1">
      <c r="A30" s="104"/>
      <c r="B30" s="105" t="s">
        <v>13</v>
      </c>
      <c r="D30" s="106" t="s">
        <v>30</v>
      </c>
      <c r="F30" s="107">
        <f>'EJEC NO IMPRIMIR'!F30/'EJEC REGULAR'!$D$1</f>
        <v>0</v>
      </c>
      <c r="G30" s="107">
        <f>'EJEC NO IMPRIMIR'!G30/'EJEC REGULAR'!$D$1</f>
        <v>0</v>
      </c>
      <c r="H30" s="107">
        <f>'EJEC NO IMPRIMIR'!H30/'EJEC REGULAR'!$D$1</f>
        <v>0</v>
      </c>
      <c r="I30" s="107">
        <f>'EJEC NO IMPRIMIR'!I30/'EJEC REGULAR'!$D$1</f>
        <v>0</v>
      </c>
      <c r="J30" s="107">
        <f>'EJEC NO IMPRIMIR'!J30/'EJEC REGULAR'!$D$1</f>
        <v>0</v>
      </c>
      <c r="K30" s="107">
        <f>'EJEC NO IMPRIMIR'!K30/'EJEC REGULAR'!$D$1</f>
        <v>0</v>
      </c>
      <c r="L30" s="107">
        <f>'EJEC NO IMPRIMIR'!L30/'EJEC REGULAR'!$D$1</f>
        <v>0</v>
      </c>
      <c r="M30" s="107">
        <f>'EJEC NO IMPRIMIR'!M30/'EJEC REGULAR'!$D$1</f>
        <v>0</v>
      </c>
      <c r="N30" s="107">
        <f>'EJEC NO IMPRIMIR'!N30/'EJEC REGULAR'!$D$1</f>
        <v>0</v>
      </c>
      <c r="O30" s="107">
        <f>'EJEC NO IMPRIMIR'!O30/'EJEC REGULAR'!$D$1</f>
        <v>0</v>
      </c>
      <c r="P30" s="107">
        <f>'EJEC NO IMPRIMIR'!P30/'EJEC REGULAR'!$D$1</f>
        <v>0</v>
      </c>
      <c r="Q30" s="107">
        <f>'EJEC NO IMPRIMIR'!Q30/'EJEC REGULAR'!$D$1</f>
        <v>0</v>
      </c>
      <c r="R30" s="107">
        <f>'EJEC NO IMPRIMIR'!R30/'EJEC REGULAR'!$D$1</f>
        <v>0</v>
      </c>
      <c r="S30" s="107">
        <f>'EJEC NO IMPRIMIR'!S30/'EJEC REGULAR'!$D$1</f>
        <v>0</v>
      </c>
      <c r="T30" s="107">
        <f>'EJEC NO IMPRIMIR'!T30/'EJEC REGULAR'!$D$1</f>
        <v>0</v>
      </c>
      <c r="U30" s="107">
        <f t="shared" si="5"/>
        <v>0</v>
      </c>
      <c r="V30" s="103"/>
      <c r="W30" s="81">
        <f t="shared" si="2"/>
        <v>0</v>
      </c>
      <c r="X30" s="103"/>
      <c r="Y30" s="103"/>
      <c r="Z30" s="103">
        <f t="shared" si="1"/>
        <v>0</v>
      </c>
      <c r="AA30" s="103"/>
      <c r="AB30" s="103"/>
      <c r="AC30" s="103"/>
      <c r="AD30" s="103"/>
      <c r="AE30" s="103"/>
      <c r="AF30" s="103"/>
    </row>
    <row r="31" spans="1:32" s="97" customFormat="1" ht="20.25" customHeight="1">
      <c r="A31" s="104"/>
      <c r="B31" s="105" t="s">
        <v>75</v>
      </c>
      <c r="D31" s="106" t="s">
        <v>67</v>
      </c>
      <c r="F31" s="107">
        <f>'EJEC NO IMPRIMIR'!F31/'EJEC REGULAR'!$D$1</f>
        <v>0</v>
      </c>
      <c r="G31" s="107">
        <f>'EJEC NO IMPRIMIR'!G31/'EJEC REGULAR'!$D$1</f>
        <v>0</v>
      </c>
      <c r="H31" s="107">
        <f>'EJEC NO IMPRIMIR'!H31/'EJEC REGULAR'!$D$1</f>
        <v>0</v>
      </c>
      <c r="I31" s="107">
        <f>'EJEC NO IMPRIMIR'!I31/'EJEC REGULAR'!$D$1</f>
        <v>68631.434</v>
      </c>
      <c r="J31" s="107">
        <f>'EJEC NO IMPRIMIR'!J31/'EJEC REGULAR'!$D$1</f>
        <v>909850.728</v>
      </c>
      <c r="K31" s="107">
        <f>'EJEC NO IMPRIMIR'!K31/'EJEC REGULAR'!$D$1</f>
        <v>596017.585</v>
      </c>
      <c r="L31" s="107">
        <f>'EJEC NO IMPRIMIR'!L31/'EJEC REGULAR'!$D$1</f>
        <v>0</v>
      </c>
      <c r="M31" s="107">
        <f>'EJEC NO IMPRIMIR'!M31/'EJEC REGULAR'!$D$1</f>
        <v>0</v>
      </c>
      <c r="N31" s="107">
        <f>'EJEC NO IMPRIMIR'!N31/'EJEC REGULAR'!$D$1</f>
        <v>0</v>
      </c>
      <c r="O31" s="107">
        <f>'EJEC NO IMPRIMIR'!O31/'EJEC REGULAR'!$D$1</f>
        <v>0</v>
      </c>
      <c r="P31" s="107">
        <f>'EJEC NO IMPRIMIR'!P31/'EJEC REGULAR'!$D$1</f>
        <v>0</v>
      </c>
      <c r="Q31" s="107">
        <f>'EJEC NO IMPRIMIR'!Q31/'EJEC REGULAR'!$D$1</f>
        <v>104484.976</v>
      </c>
      <c r="R31" s="107">
        <f>'EJEC NO IMPRIMIR'!R31/'EJEC REGULAR'!$D$1</f>
        <v>0</v>
      </c>
      <c r="S31" s="107">
        <f>'EJEC NO IMPRIMIR'!S31/'EJEC REGULAR'!$D$1</f>
        <v>0</v>
      </c>
      <c r="T31" s="107">
        <f>'EJEC NO IMPRIMIR'!T31/'EJEC REGULAR'!$D$1</f>
        <v>0</v>
      </c>
      <c r="U31" s="107">
        <f t="shared" si="5"/>
        <v>1678984.723</v>
      </c>
      <c r="V31" s="103"/>
      <c r="W31" s="81">
        <f t="shared" si="2"/>
        <v>1678984.723</v>
      </c>
      <c r="X31" s="103"/>
      <c r="Y31" s="103"/>
      <c r="Z31" s="103">
        <f t="shared" si="1"/>
        <v>1678984.723</v>
      </c>
      <c r="AA31" s="103"/>
      <c r="AB31" s="103"/>
      <c r="AC31" s="103"/>
      <c r="AD31" s="103"/>
      <c r="AE31" s="103"/>
      <c r="AF31" s="103"/>
    </row>
    <row r="32" spans="1:32" s="95" customFormat="1" ht="20.25" customHeight="1">
      <c r="A32" s="82"/>
      <c r="B32" s="123" t="s">
        <v>76</v>
      </c>
      <c r="C32" s="86"/>
      <c r="D32" s="124" t="s">
        <v>68</v>
      </c>
      <c r="E32" s="86"/>
      <c r="F32" s="125">
        <f>'EJEC NO IMPRIMIR'!F32/'EJEC REGULAR'!$D$1</f>
        <v>14598</v>
      </c>
      <c r="G32" s="125">
        <f>'EJEC NO IMPRIMIR'!G32/'EJEC REGULAR'!$D$1</f>
        <v>0</v>
      </c>
      <c r="H32" s="125">
        <f>'EJEC NO IMPRIMIR'!H32/'EJEC REGULAR'!$D$1</f>
        <v>85115.846</v>
      </c>
      <c r="I32" s="125">
        <f>'EJEC NO IMPRIMIR'!I32/'EJEC REGULAR'!$D$1</f>
        <v>0</v>
      </c>
      <c r="J32" s="125">
        <f>'EJEC NO IMPRIMIR'!J32/'EJEC REGULAR'!$D$1</f>
        <v>889.931</v>
      </c>
      <c r="K32" s="125">
        <f>'EJEC NO IMPRIMIR'!K32/'EJEC REGULAR'!$D$1</f>
        <v>1512432.537</v>
      </c>
      <c r="L32" s="125">
        <f>'EJEC NO IMPRIMIR'!L32/'EJEC REGULAR'!$D$1</f>
        <v>263823.123</v>
      </c>
      <c r="M32" s="125">
        <f>'EJEC NO IMPRIMIR'!M32/'EJEC REGULAR'!$D$1</f>
        <v>374.85</v>
      </c>
      <c r="N32" s="125">
        <f>'EJEC NO IMPRIMIR'!N32/'EJEC REGULAR'!$D$1</f>
        <v>1376.055</v>
      </c>
      <c r="O32" s="125">
        <f>'EJEC NO IMPRIMIR'!O32/'EJEC REGULAR'!$D$1</f>
        <v>8832.524</v>
      </c>
      <c r="P32" s="125">
        <f>'EJEC NO IMPRIMIR'!P32/'EJEC REGULAR'!$D$1</f>
        <v>154312.231</v>
      </c>
      <c r="Q32" s="125">
        <f>'EJEC NO IMPRIMIR'!Q32/'EJEC REGULAR'!$D$1</f>
        <v>1565.562</v>
      </c>
      <c r="R32" s="125">
        <f>'EJEC NO IMPRIMIR'!R32/'EJEC REGULAR'!$D$1</f>
        <v>5959.997</v>
      </c>
      <c r="S32" s="125">
        <f>'EJEC NO IMPRIMIR'!S32/'EJEC REGULAR'!$D$1</f>
        <v>30861</v>
      </c>
      <c r="T32" s="125">
        <f>'EJEC NO IMPRIMIR'!T32/'EJEC REGULAR'!$D$1</f>
        <v>22194</v>
      </c>
      <c r="U32" s="126">
        <f>SUM(U33:U40)</f>
        <v>2102335.656</v>
      </c>
      <c r="V32" s="127"/>
      <c r="W32" s="127">
        <f t="shared" si="2"/>
        <v>2049280.656</v>
      </c>
      <c r="X32" s="127"/>
      <c r="Y32" s="127" t="e">
        <f>SUM(Y33:Y41)</f>
        <v>#REF!</v>
      </c>
      <c r="Z32" s="128" t="e">
        <f t="shared" si="1"/>
        <v>#REF!</v>
      </c>
      <c r="AA32" s="127"/>
      <c r="AB32" s="127"/>
      <c r="AC32" s="127"/>
      <c r="AD32" s="127"/>
      <c r="AE32" s="127"/>
      <c r="AF32" s="127"/>
    </row>
    <row r="33" spans="1:32" s="97" customFormat="1" ht="20.25" customHeight="1">
      <c r="A33" s="104"/>
      <c r="B33" s="111" t="s">
        <v>20</v>
      </c>
      <c r="C33" s="112"/>
      <c r="D33" s="113" t="s">
        <v>38</v>
      </c>
      <c r="F33" s="109">
        <f>'EJEC NO IMPRIMIR'!F33/'EJEC REGULAR'!$D$1</f>
        <v>0</v>
      </c>
      <c r="G33" s="109">
        <f>'EJEC NO IMPRIMIR'!G33/'EJEC REGULAR'!$D$1</f>
        <v>0</v>
      </c>
      <c r="H33" s="109">
        <f>'EJEC NO IMPRIMIR'!H33/'EJEC REGULAR'!$D$1</f>
        <v>0</v>
      </c>
      <c r="I33" s="109">
        <f>'EJEC NO IMPRIMIR'!I33/'EJEC REGULAR'!$D$1</f>
        <v>0</v>
      </c>
      <c r="J33" s="109">
        <f>'EJEC NO IMPRIMIR'!J33/'EJEC REGULAR'!$D$1</f>
        <v>0</v>
      </c>
      <c r="K33" s="109">
        <f>'EJEC NO IMPRIMIR'!K33/'EJEC REGULAR'!$D$1</f>
        <v>0</v>
      </c>
      <c r="L33" s="109">
        <f>'EJEC NO IMPRIMIR'!L33/'EJEC REGULAR'!$D$1</f>
        <v>0</v>
      </c>
      <c r="M33" s="109">
        <f>'EJEC NO IMPRIMIR'!M33/'EJEC REGULAR'!$D$1</f>
        <v>0</v>
      </c>
      <c r="N33" s="109">
        <f>'EJEC NO IMPRIMIR'!N33/'EJEC REGULAR'!$D$1</f>
        <v>0</v>
      </c>
      <c r="O33" s="109">
        <f>'EJEC NO IMPRIMIR'!O33/'EJEC REGULAR'!$D$1</f>
        <v>0</v>
      </c>
      <c r="P33" s="109">
        <f>'EJEC NO IMPRIMIR'!P33/'EJEC REGULAR'!$D$1</f>
        <v>0</v>
      </c>
      <c r="Q33" s="109">
        <f>'EJEC NO IMPRIMIR'!Q33/'EJEC REGULAR'!$D$1</f>
        <v>0</v>
      </c>
      <c r="R33" s="109">
        <f>'EJEC NO IMPRIMIR'!R33/'EJEC REGULAR'!$D$1</f>
        <v>0</v>
      </c>
      <c r="S33" s="109">
        <f>'EJEC NO IMPRIMIR'!S33/'EJEC REGULAR'!$D$1</f>
        <v>0</v>
      </c>
      <c r="T33" s="109">
        <f>'EJEC NO IMPRIMIR'!T33/'EJEC REGULAR'!$D$1</f>
        <v>0</v>
      </c>
      <c r="U33" s="109">
        <f aca="true" t="shared" si="6" ref="U33:U41">SUM(F33:T33)</f>
        <v>0</v>
      </c>
      <c r="V33" s="103"/>
      <c r="W33" s="81">
        <f t="shared" si="2"/>
        <v>0</v>
      </c>
      <c r="X33" s="103"/>
      <c r="Y33" s="103"/>
      <c r="Z33" s="103">
        <f t="shared" si="1"/>
        <v>0</v>
      </c>
      <c r="AA33" s="103"/>
      <c r="AB33" s="103"/>
      <c r="AC33" s="103"/>
      <c r="AD33" s="103"/>
      <c r="AE33" s="103"/>
      <c r="AF33" s="103"/>
    </row>
    <row r="34" spans="1:32" s="97" customFormat="1" ht="20.25" customHeight="1">
      <c r="A34" s="104"/>
      <c r="B34" s="114" t="s">
        <v>39</v>
      </c>
      <c r="D34" s="106" t="s">
        <v>98</v>
      </c>
      <c r="F34" s="107">
        <f>'EJEC NO IMPRIMIR'!F34/'EJEC REGULAR'!$D$1</f>
        <v>0</v>
      </c>
      <c r="G34" s="107">
        <f>'EJEC NO IMPRIMIR'!G34/'EJEC REGULAR'!$D$1</f>
        <v>0</v>
      </c>
      <c r="H34" s="107">
        <f>'EJEC NO IMPRIMIR'!H34/'EJEC REGULAR'!$D$1</f>
        <v>0</v>
      </c>
      <c r="I34" s="107">
        <f>'EJEC NO IMPRIMIR'!I34/'EJEC REGULAR'!$D$1</f>
        <v>0</v>
      </c>
      <c r="J34" s="107">
        <f>'EJEC NO IMPRIMIR'!J34/'EJEC REGULAR'!$D$1</f>
        <v>0</v>
      </c>
      <c r="K34" s="107">
        <f>'EJEC NO IMPRIMIR'!K34/'EJEC REGULAR'!$D$1</f>
        <v>0</v>
      </c>
      <c r="L34" s="107">
        <f>'EJEC NO IMPRIMIR'!L34/'EJEC REGULAR'!$D$1</f>
        <v>0</v>
      </c>
      <c r="M34" s="107">
        <f>'EJEC NO IMPRIMIR'!M34/'EJEC REGULAR'!$D$1</f>
        <v>0</v>
      </c>
      <c r="N34" s="107">
        <f>'EJEC NO IMPRIMIR'!N34/'EJEC REGULAR'!$D$1</f>
        <v>0</v>
      </c>
      <c r="O34" s="107">
        <f>'EJEC NO IMPRIMIR'!O34/'EJEC REGULAR'!$D$1</f>
        <v>0</v>
      </c>
      <c r="P34" s="107">
        <f>'EJEC NO IMPRIMIR'!P34/'EJEC REGULAR'!$D$1</f>
        <v>0</v>
      </c>
      <c r="Q34" s="107">
        <f>'EJEC NO IMPRIMIR'!Q34/'EJEC REGULAR'!$D$1</f>
        <v>0</v>
      </c>
      <c r="R34" s="107">
        <f>'EJEC NO IMPRIMIR'!R34/'EJEC REGULAR'!$D$1</f>
        <v>0</v>
      </c>
      <c r="S34" s="107">
        <f>'EJEC NO IMPRIMIR'!S34/'EJEC REGULAR'!$D$1</f>
        <v>0</v>
      </c>
      <c r="T34" s="107">
        <f>'EJEC NO IMPRIMIR'!T34/'EJEC REGULAR'!$D$1</f>
        <v>0</v>
      </c>
      <c r="U34" s="107">
        <f t="shared" si="6"/>
        <v>0</v>
      </c>
      <c r="V34" s="103"/>
      <c r="W34" s="81">
        <f t="shared" si="2"/>
        <v>0</v>
      </c>
      <c r="X34" s="103"/>
      <c r="Y34" s="103"/>
      <c r="Z34" s="103">
        <f t="shared" si="1"/>
        <v>0</v>
      </c>
      <c r="AA34" s="103"/>
      <c r="AB34" s="103"/>
      <c r="AC34" s="103"/>
      <c r="AD34" s="103"/>
      <c r="AE34" s="103"/>
      <c r="AF34" s="103"/>
    </row>
    <row r="35" spans="1:32" s="97" customFormat="1" ht="20.25" customHeight="1">
      <c r="A35" s="104"/>
      <c r="B35" s="114" t="s">
        <v>31</v>
      </c>
      <c r="D35" s="106" t="s">
        <v>33</v>
      </c>
      <c r="F35" s="107">
        <f>'EJEC NO IMPRIMIR'!F35/'EJEC REGULAR'!$D$1</f>
        <v>0</v>
      </c>
      <c r="G35" s="107">
        <f>'EJEC NO IMPRIMIR'!G35/'EJEC REGULAR'!$D$1</f>
        <v>0</v>
      </c>
      <c r="H35" s="107">
        <f>'EJEC NO IMPRIMIR'!H35/'EJEC REGULAR'!$D$1</f>
        <v>0</v>
      </c>
      <c r="I35" s="107">
        <f>'EJEC NO IMPRIMIR'!I35/'EJEC REGULAR'!$D$1</f>
        <v>0</v>
      </c>
      <c r="J35" s="107">
        <f>'EJEC NO IMPRIMIR'!J35/'EJEC REGULAR'!$D$1</f>
        <v>0</v>
      </c>
      <c r="K35" s="107">
        <f>'EJEC NO IMPRIMIR'!K35/'EJEC REGULAR'!$D$1</f>
        <v>36556.8</v>
      </c>
      <c r="L35" s="107">
        <f>'EJEC NO IMPRIMIR'!L35/'EJEC REGULAR'!$D$1</f>
        <v>263783.059</v>
      </c>
      <c r="M35" s="107">
        <f>'EJEC NO IMPRIMIR'!M35/'EJEC REGULAR'!$D$1</f>
        <v>0</v>
      </c>
      <c r="N35" s="107">
        <f>'EJEC NO IMPRIMIR'!N35/'EJEC REGULAR'!$D$1</f>
        <v>0</v>
      </c>
      <c r="O35" s="107">
        <f>'EJEC NO IMPRIMIR'!O35/'EJEC REGULAR'!$D$1</f>
        <v>0</v>
      </c>
      <c r="P35" s="107">
        <f>'EJEC NO IMPRIMIR'!P35/'EJEC REGULAR'!$D$1</f>
        <v>18436</v>
      </c>
      <c r="Q35" s="107">
        <f>'EJEC NO IMPRIMIR'!Q35/'EJEC REGULAR'!$D$1</f>
        <v>0</v>
      </c>
      <c r="R35" s="107">
        <f>'EJEC NO IMPRIMIR'!R35/'EJEC REGULAR'!$D$1</f>
        <v>0</v>
      </c>
      <c r="S35" s="107">
        <f>'EJEC NO IMPRIMIR'!S35/'EJEC REGULAR'!$D$1</f>
        <v>0</v>
      </c>
      <c r="T35" s="107">
        <f>'EJEC NO IMPRIMIR'!T35/'EJEC REGULAR'!$D$1</f>
        <v>0</v>
      </c>
      <c r="U35" s="107">
        <f t="shared" si="6"/>
        <v>318775.859</v>
      </c>
      <c r="V35" s="103"/>
      <c r="W35" s="81">
        <f t="shared" si="2"/>
        <v>318775.859</v>
      </c>
      <c r="X35" s="103"/>
      <c r="Y35" s="115" t="e">
        <f>+#REF!</f>
        <v>#REF!</v>
      </c>
      <c r="Z35" s="103" t="e">
        <f t="shared" si="1"/>
        <v>#REF!</v>
      </c>
      <c r="AA35" s="103"/>
      <c r="AB35" s="103"/>
      <c r="AC35" s="103"/>
      <c r="AD35" s="103"/>
      <c r="AE35" s="103"/>
      <c r="AF35" s="103"/>
    </row>
    <row r="36" spans="1:32" s="97" customFormat="1" ht="20.25" customHeight="1">
      <c r="A36" s="104"/>
      <c r="B36" s="114" t="s">
        <v>32</v>
      </c>
      <c r="D36" s="106" t="s">
        <v>34</v>
      </c>
      <c r="F36" s="107">
        <f>'EJEC NO IMPRIMIR'!F36/'EJEC REGULAR'!$D$1</f>
        <v>0</v>
      </c>
      <c r="G36" s="107">
        <f>'EJEC NO IMPRIMIR'!G36/'EJEC REGULAR'!$D$1</f>
        <v>0</v>
      </c>
      <c r="H36" s="107">
        <f>'EJEC NO IMPRIMIR'!H36/'EJEC REGULAR'!$D$1</f>
        <v>0</v>
      </c>
      <c r="I36" s="107">
        <f>'EJEC NO IMPRIMIR'!I36/'EJEC REGULAR'!$D$1</f>
        <v>0</v>
      </c>
      <c r="J36" s="107">
        <f>'EJEC NO IMPRIMIR'!J36/'EJEC REGULAR'!$D$1</f>
        <v>0</v>
      </c>
      <c r="K36" s="107">
        <f>'EJEC NO IMPRIMIR'!K36/'EJEC REGULAR'!$D$1</f>
        <v>1623.809</v>
      </c>
      <c r="L36" s="107">
        <f>'EJEC NO IMPRIMIR'!L36/'EJEC REGULAR'!$D$1</f>
        <v>0</v>
      </c>
      <c r="M36" s="107">
        <f>'EJEC NO IMPRIMIR'!M36/'EJEC REGULAR'!$D$1</f>
        <v>0</v>
      </c>
      <c r="N36" s="107">
        <f>'EJEC NO IMPRIMIR'!N36/'EJEC REGULAR'!$D$1</f>
        <v>0</v>
      </c>
      <c r="O36" s="107">
        <f>'EJEC NO IMPRIMIR'!O36/'EJEC REGULAR'!$D$1</f>
        <v>8166.613</v>
      </c>
      <c r="P36" s="107">
        <f>'EJEC NO IMPRIMIR'!P36/'EJEC REGULAR'!$D$1</f>
        <v>0</v>
      </c>
      <c r="Q36" s="107">
        <f>'EJEC NO IMPRIMIR'!Q36/'EJEC REGULAR'!$D$1</f>
        <v>0</v>
      </c>
      <c r="R36" s="107">
        <f>'EJEC NO IMPRIMIR'!R36/'EJEC REGULAR'!$D$1</f>
        <v>0</v>
      </c>
      <c r="S36" s="107">
        <f>'EJEC NO IMPRIMIR'!S36/'EJEC REGULAR'!$D$1</f>
        <v>0</v>
      </c>
      <c r="T36" s="107">
        <f>'EJEC NO IMPRIMIR'!T36/'EJEC REGULAR'!$D$1</f>
        <v>0</v>
      </c>
      <c r="U36" s="107">
        <f t="shared" si="6"/>
        <v>9790.422</v>
      </c>
      <c r="V36" s="103"/>
      <c r="W36" s="81">
        <f t="shared" si="2"/>
        <v>9790.422</v>
      </c>
      <c r="X36" s="103"/>
      <c r="Y36" s="115" t="e">
        <f>+#REF!</f>
        <v>#REF!</v>
      </c>
      <c r="Z36" s="103" t="e">
        <f t="shared" si="1"/>
        <v>#REF!</v>
      </c>
      <c r="AA36" s="103"/>
      <c r="AB36" s="103"/>
      <c r="AC36" s="103"/>
      <c r="AD36" s="103"/>
      <c r="AE36" s="103"/>
      <c r="AF36" s="103"/>
    </row>
    <row r="37" spans="1:32" s="97" customFormat="1" ht="20.25" customHeight="1">
      <c r="A37" s="104"/>
      <c r="B37" s="114" t="s">
        <v>37</v>
      </c>
      <c r="D37" s="106" t="s">
        <v>47</v>
      </c>
      <c r="F37" s="107">
        <f>'EJEC NO IMPRIMIR'!F37/'EJEC REGULAR'!$D$1</f>
        <v>0</v>
      </c>
      <c r="G37" s="107">
        <f>'EJEC NO IMPRIMIR'!G37/'EJEC REGULAR'!$D$1</f>
        <v>0</v>
      </c>
      <c r="H37" s="107">
        <f>'EJEC NO IMPRIMIR'!H37/'EJEC REGULAR'!$D$1</f>
        <v>3502.436</v>
      </c>
      <c r="I37" s="107">
        <f>'EJEC NO IMPRIMIR'!I37/'EJEC REGULAR'!$D$1</f>
        <v>0</v>
      </c>
      <c r="J37" s="107">
        <f>'EJEC NO IMPRIMIR'!J37/'EJEC REGULAR'!$D$1</f>
        <v>0</v>
      </c>
      <c r="K37" s="107">
        <f>'EJEC NO IMPRIMIR'!K37/'EJEC REGULAR'!$D$1</f>
        <v>1403130.044</v>
      </c>
      <c r="L37" s="107">
        <f>'EJEC NO IMPRIMIR'!L37/'EJEC REGULAR'!$D$1</f>
        <v>0</v>
      </c>
      <c r="M37" s="107">
        <f>'EJEC NO IMPRIMIR'!M37/'EJEC REGULAR'!$D$1</f>
        <v>374.85</v>
      </c>
      <c r="N37" s="107">
        <f>'EJEC NO IMPRIMIR'!N37/'EJEC REGULAR'!$D$1</f>
        <v>0</v>
      </c>
      <c r="O37" s="107">
        <f>'EJEC NO IMPRIMIR'!O37/'EJEC REGULAR'!$D$1</f>
        <v>0</v>
      </c>
      <c r="P37" s="107">
        <f>'EJEC NO IMPRIMIR'!P37/'EJEC REGULAR'!$D$1</f>
        <v>8703.558</v>
      </c>
      <c r="Q37" s="107">
        <f>'EJEC NO IMPRIMIR'!Q37/'EJEC REGULAR'!$D$1</f>
        <v>0</v>
      </c>
      <c r="R37" s="107">
        <f>'EJEC NO IMPRIMIR'!R37/'EJEC REGULAR'!$D$1</f>
        <v>0</v>
      </c>
      <c r="S37" s="107">
        <f>'EJEC NO IMPRIMIR'!S37/'EJEC REGULAR'!$D$1</f>
        <v>22696</v>
      </c>
      <c r="T37" s="107">
        <f>'EJEC NO IMPRIMIR'!T37/'EJEC REGULAR'!$D$1</f>
        <v>0</v>
      </c>
      <c r="U37" s="107">
        <f t="shared" si="6"/>
        <v>1438406.888</v>
      </c>
      <c r="V37" s="103"/>
      <c r="W37" s="81">
        <f t="shared" si="2"/>
        <v>1415710.888</v>
      </c>
      <c r="X37" s="103"/>
      <c r="Y37" s="115" t="e">
        <f>+#REF!</f>
        <v>#REF!</v>
      </c>
      <c r="Z37" s="103" t="e">
        <f t="shared" si="1"/>
        <v>#REF!</v>
      </c>
      <c r="AA37" s="103"/>
      <c r="AB37" s="103"/>
      <c r="AC37" s="103"/>
      <c r="AD37" s="103"/>
      <c r="AE37" s="103"/>
      <c r="AF37" s="103"/>
    </row>
    <row r="38" spans="1:32" s="97" customFormat="1" ht="20.25" customHeight="1">
      <c r="A38" s="104"/>
      <c r="B38" s="114" t="s">
        <v>21</v>
      </c>
      <c r="D38" s="106" t="s">
        <v>36</v>
      </c>
      <c r="F38" s="107">
        <f>'EJEC NO IMPRIMIR'!F38/'EJEC REGULAR'!$D$1</f>
        <v>0</v>
      </c>
      <c r="G38" s="107">
        <f>'EJEC NO IMPRIMIR'!G38/'EJEC REGULAR'!$D$1</f>
        <v>0</v>
      </c>
      <c r="H38" s="107">
        <f>'EJEC NO IMPRIMIR'!H38/'EJEC REGULAR'!$D$1</f>
        <v>0</v>
      </c>
      <c r="I38" s="107">
        <f>'EJEC NO IMPRIMIR'!I38/'EJEC REGULAR'!$D$1</f>
        <v>0</v>
      </c>
      <c r="J38" s="107">
        <f>'EJEC NO IMPRIMIR'!J38/'EJEC REGULAR'!$D$1</f>
        <v>889.931</v>
      </c>
      <c r="K38" s="107">
        <f>'EJEC NO IMPRIMIR'!K38/'EJEC REGULAR'!$D$1</f>
        <v>67513.368</v>
      </c>
      <c r="L38" s="107">
        <f>'EJEC NO IMPRIMIR'!L38/'EJEC REGULAR'!$D$1</f>
        <v>0</v>
      </c>
      <c r="M38" s="107">
        <f>'EJEC NO IMPRIMIR'!M38/'EJEC REGULAR'!$D$1</f>
        <v>0</v>
      </c>
      <c r="N38" s="107">
        <f>'EJEC NO IMPRIMIR'!N38/'EJEC REGULAR'!$D$1</f>
        <v>1376.055</v>
      </c>
      <c r="O38" s="107">
        <f>'EJEC NO IMPRIMIR'!O38/'EJEC REGULAR'!$D$1</f>
        <v>665.911</v>
      </c>
      <c r="P38" s="107">
        <f>'EJEC NO IMPRIMIR'!P38/'EJEC REGULAR'!$D$1</f>
        <v>4152.05</v>
      </c>
      <c r="Q38" s="107">
        <f>'EJEC NO IMPRIMIR'!Q38/'EJEC REGULAR'!$D$1</f>
        <v>244.854</v>
      </c>
      <c r="R38" s="107">
        <f>'EJEC NO IMPRIMIR'!R38/'EJEC REGULAR'!$D$1</f>
        <v>5897</v>
      </c>
      <c r="S38" s="107">
        <f>'EJEC NO IMPRIMIR'!S38/'EJEC REGULAR'!$D$1</f>
        <v>5111</v>
      </c>
      <c r="T38" s="107">
        <f>'EJEC NO IMPRIMIR'!T38/'EJEC REGULAR'!$D$1</f>
        <v>18507</v>
      </c>
      <c r="U38" s="107">
        <f t="shared" si="6"/>
        <v>104357.169</v>
      </c>
      <c r="V38" s="103"/>
      <c r="W38" s="81">
        <f t="shared" si="2"/>
        <v>80739.169</v>
      </c>
      <c r="X38" s="103"/>
      <c r="Y38" s="115" t="e">
        <f>+#REF!</f>
        <v>#REF!</v>
      </c>
      <c r="Z38" s="103" t="e">
        <f t="shared" si="1"/>
        <v>#REF!</v>
      </c>
      <c r="AA38" s="103"/>
      <c r="AB38" s="103"/>
      <c r="AC38" s="103"/>
      <c r="AD38" s="103"/>
      <c r="AE38" s="103"/>
      <c r="AF38" s="103"/>
    </row>
    <row r="39" spans="1:32" s="97" customFormat="1" ht="20.25" customHeight="1">
      <c r="A39" s="104"/>
      <c r="B39" s="114" t="s">
        <v>23</v>
      </c>
      <c r="D39" s="106" t="s">
        <v>35</v>
      </c>
      <c r="F39" s="107">
        <f>'EJEC NO IMPRIMIR'!F39/'EJEC REGULAR'!$D$1</f>
        <v>14598</v>
      </c>
      <c r="G39" s="107">
        <f>'EJEC NO IMPRIMIR'!G39/'EJEC REGULAR'!$D$1</f>
        <v>0</v>
      </c>
      <c r="H39" s="107">
        <f>'EJEC NO IMPRIMIR'!H39/'EJEC REGULAR'!$D$1</f>
        <v>81613.41</v>
      </c>
      <c r="I39" s="107">
        <f>'EJEC NO IMPRIMIR'!I39/'EJEC REGULAR'!$D$1</f>
        <v>0</v>
      </c>
      <c r="J39" s="107">
        <f>'EJEC NO IMPRIMIR'!J39/'EJEC REGULAR'!$D$1</f>
        <v>0</v>
      </c>
      <c r="K39" s="107">
        <f>'EJEC NO IMPRIMIR'!K39/'EJEC REGULAR'!$D$1</f>
        <v>3608.516</v>
      </c>
      <c r="L39" s="107">
        <f>'EJEC NO IMPRIMIR'!L39/'EJEC REGULAR'!$D$1</f>
        <v>40.064</v>
      </c>
      <c r="M39" s="107">
        <f>'EJEC NO IMPRIMIR'!M39/'EJEC REGULAR'!$D$1</f>
        <v>0</v>
      </c>
      <c r="N39" s="107">
        <f>'EJEC NO IMPRIMIR'!N39/'EJEC REGULAR'!$D$1</f>
        <v>0</v>
      </c>
      <c r="O39" s="107">
        <f>'EJEC NO IMPRIMIR'!O39/'EJEC REGULAR'!$D$1</f>
        <v>0</v>
      </c>
      <c r="P39" s="107">
        <f>'EJEC NO IMPRIMIR'!P39/'EJEC REGULAR'!$D$1</f>
        <v>123020.623</v>
      </c>
      <c r="Q39" s="107">
        <f>'EJEC NO IMPRIMIR'!Q39/'EJEC REGULAR'!$D$1</f>
        <v>1320.708</v>
      </c>
      <c r="R39" s="107">
        <f>'EJEC NO IMPRIMIR'!R39/'EJEC REGULAR'!$D$1</f>
        <v>62.997</v>
      </c>
      <c r="S39" s="107">
        <f>'EJEC NO IMPRIMIR'!S39/'EJEC REGULAR'!$D$1</f>
        <v>3054</v>
      </c>
      <c r="T39" s="107">
        <f>'EJEC NO IMPRIMIR'!T39/'EJEC REGULAR'!$D$1</f>
        <v>3687</v>
      </c>
      <c r="U39" s="107">
        <f t="shared" si="6"/>
        <v>231005.31800000003</v>
      </c>
      <c r="V39" s="103"/>
      <c r="W39" s="81">
        <f t="shared" si="2"/>
        <v>224264.31800000003</v>
      </c>
      <c r="X39" s="103"/>
      <c r="Y39" s="103"/>
      <c r="Z39" s="103">
        <f t="shared" si="1"/>
        <v>224264.31800000003</v>
      </c>
      <c r="AA39" s="103"/>
      <c r="AB39" s="103"/>
      <c r="AC39" s="103"/>
      <c r="AD39" s="103"/>
      <c r="AE39" s="103"/>
      <c r="AF39" s="103"/>
    </row>
    <row r="40" spans="1:32" s="97" customFormat="1" ht="20.25" customHeight="1">
      <c r="A40" s="104"/>
      <c r="B40" s="114" t="s">
        <v>96</v>
      </c>
      <c r="D40" s="106" t="s">
        <v>97</v>
      </c>
      <c r="F40" s="107">
        <f>'EJEC NO IMPRIMIR'!F40/'EJEC REGULAR'!$D$1</f>
        <v>0</v>
      </c>
      <c r="G40" s="107">
        <f>'EJEC NO IMPRIMIR'!G40/'EJEC REGULAR'!$D$1</f>
        <v>0</v>
      </c>
      <c r="H40" s="107">
        <f>'EJEC NO IMPRIMIR'!H40/'EJEC REGULAR'!$D$1</f>
        <v>0</v>
      </c>
      <c r="I40" s="107">
        <f>'EJEC NO IMPRIMIR'!I40/'EJEC REGULAR'!$D$1</f>
        <v>0</v>
      </c>
      <c r="J40" s="107">
        <f>'EJEC NO IMPRIMIR'!J40/'EJEC REGULAR'!$D$1</f>
        <v>0</v>
      </c>
      <c r="K40" s="107">
        <f>'EJEC NO IMPRIMIR'!K40/'EJEC REGULAR'!$D$1</f>
        <v>0</v>
      </c>
      <c r="L40" s="107">
        <f>'EJEC NO IMPRIMIR'!L40/'EJEC REGULAR'!$D$1</f>
        <v>0</v>
      </c>
      <c r="M40" s="107">
        <f>'EJEC NO IMPRIMIR'!M40/'EJEC REGULAR'!$D$1</f>
        <v>0</v>
      </c>
      <c r="N40" s="107">
        <f>'EJEC NO IMPRIMIR'!N40/'EJEC REGULAR'!$D$1</f>
        <v>0</v>
      </c>
      <c r="O40" s="107">
        <f>'EJEC NO IMPRIMIR'!O40/'EJEC REGULAR'!$D$1</f>
        <v>0</v>
      </c>
      <c r="P40" s="107">
        <f>'EJEC NO IMPRIMIR'!P40/'EJEC REGULAR'!$D$1</f>
        <v>0</v>
      </c>
      <c r="Q40" s="107">
        <f>'EJEC NO IMPRIMIR'!Q40/'EJEC REGULAR'!$D$1</f>
        <v>0</v>
      </c>
      <c r="R40" s="107">
        <f>'EJEC NO IMPRIMIR'!R40/'EJEC REGULAR'!$D$1</f>
        <v>0</v>
      </c>
      <c r="S40" s="107">
        <f>'EJEC NO IMPRIMIR'!S40/'EJEC REGULAR'!$D$1</f>
        <v>0</v>
      </c>
      <c r="T40" s="107">
        <f>'EJEC NO IMPRIMIR'!T40/'EJEC REGULAR'!$D$1</f>
        <v>0</v>
      </c>
      <c r="U40" s="107">
        <f t="shared" si="6"/>
        <v>0</v>
      </c>
      <c r="V40" s="103"/>
      <c r="W40" s="81"/>
      <c r="X40" s="103"/>
      <c r="Y40" s="103"/>
      <c r="Z40" s="103">
        <f t="shared" si="1"/>
        <v>0</v>
      </c>
      <c r="AA40" s="103"/>
      <c r="AB40" s="103"/>
      <c r="AC40" s="103"/>
      <c r="AD40" s="103"/>
      <c r="AE40" s="103"/>
      <c r="AF40" s="103"/>
    </row>
    <row r="41" spans="1:32" s="97" customFormat="1" ht="20.25" customHeight="1">
      <c r="A41" s="104"/>
      <c r="B41" s="116">
        <v>30</v>
      </c>
      <c r="C41" s="117"/>
      <c r="D41" s="118" t="s">
        <v>100</v>
      </c>
      <c r="F41" s="110">
        <f>'EJEC NO IMPRIMIR'!F41/'EJEC REGULAR'!$D$1</f>
        <v>0</v>
      </c>
      <c r="G41" s="110">
        <f>'EJEC NO IMPRIMIR'!G41/'EJEC REGULAR'!$D$1</f>
        <v>0</v>
      </c>
      <c r="H41" s="110">
        <f>'EJEC NO IMPRIMIR'!H41/'EJEC REGULAR'!$D$1</f>
        <v>0</v>
      </c>
      <c r="I41" s="110">
        <f>'EJEC NO IMPRIMIR'!I41/'EJEC REGULAR'!$D$1</f>
        <v>0</v>
      </c>
      <c r="J41" s="110">
        <f>'EJEC NO IMPRIMIR'!J41/'EJEC REGULAR'!$D$1</f>
        <v>0</v>
      </c>
      <c r="K41" s="110">
        <f>'EJEC NO IMPRIMIR'!K41/'EJEC REGULAR'!$D$1</f>
        <v>0</v>
      </c>
      <c r="L41" s="110">
        <f>'EJEC NO IMPRIMIR'!L41/'EJEC REGULAR'!$D$1</f>
        <v>0</v>
      </c>
      <c r="M41" s="110">
        <f>'EJEC NO IMPRIMIR'!M41/'EJEC REGULAR'!$D$1</f>
        <v>0</v>
      </c>
      <c r="N41" s="110">
        <f>'EJEC NO IMPRIMIR'!N41/'EJEC REGULAR'!$D$1</f>
        <v>0</v>
      </c>
      <c r="O41" s="110">
        <f>'EJEC NO IMPRIMIR'!O41/'EJEC REGULAR'!$D$1</f>
        <v>0</v>
      </c>
      <c r="P41" s="110">
        <f>'EJEC NO IMPRIMIR'!P41/'EJEC REGULAR'!$D$1</f>
        <v>0</v>
      </c>
      <c r="Q41" s="110">
        <f>'EJEC NO IMPRIMIR'!Q41/'EJEC REGULAR'!$D$1</f>
        <v>0</v>
      </c>
      <c r="R41" s="110">
        <f>'EJEC NO IMPRIMIR'!R41/'EJEC REGULAR'!$D$1</f>
        <v>0</v>
      </c>
      <c r="S41" s="110">
        <f>'EJEC NO IMPRIMIR'!S41/'EJEC REGULAR'!$D$1</f>
        <v>0</v>
      </c>
      <c r="T41" s="110">
        <f>'EJEC NO IMPRIMIR'!T41/'EJEC REGULAR'!$D$1</f>
        <v>0</v>
      </c>
      <c r="U41" s="107">
        <f t="shared" si="6"/>
        <v>0</v>
      </c>
      <c r="V41" s="103"/>
      <c r="W41" s="81">
        <f t="shared" si="2"/>
        <v>0</v>
      </c>
      <c r="X41" s="103"/>
      <c r="Y41" s="103"/>
      <c r="Z41" s="103">
        <f t="shared" si="1"/>
        <v>0</v>
      </c>
      <c r="AA41" s="103"/>
      <c r="AB41" s="103"/>
      <c r="AC41" s="103"/>
      <c r="AD41" s="103"/>
      <c r="AE41" s="103"/>
      <c r="AF41" s="103"/>
    </row>
    <row r="42" spans="1:32" s="135" customFormat="1" ht="20.25" customHeight="1">
      <c r="A42" s="129"/>
      <c r="B42" s="130" t="s">
        <v>77</v>
      </c>
      <c r="C42" s="131"/>
      <c r="D42" s="132" t="s">
        <v>15</v>
      </c>
      <c r="E42" s="86"/>
      <c r="F42" s="87">
        <f>'EJEC NO IMPRIMIR'!F42/'EJEC REGULAR'!$D$1</f>
        <v>0</v>
      </c>
      <c r="G42" s="87">
        <f>'EJEC NO IMPRIMIR'!G42/'EJEC REGULAR'!$D$1</f>
        <v>0</v>
      </c>
      <c r="H42" s="87">
        <f>'EJEC NO IMPRIMIR'!H42/'EJEC REGULAR'!$D$1</f>
        <v>0</v>
      </c>
      <c r="I42" s="87">
        <f>'EJEC NO IMPRIMIR'!I42/'EJEC REGULAR'!$D$1</f>
        <v>1516702.501</v>
      </c>
      <c r="J42" s="87">
        <f>'EJEC NO IMPRIMIR'!J42/'EJEC REGULAR'!$D$1</f>
        <v>46029533.63</v>
      </c>
      <c r="K42" s="87">
        <f>'EJEC NO IMPRIMIR'!K42/'EJEC REGULAR'!$D$1</f>
        <v>433048907.033</v>
      </c>
      <c r="L42" s="87">
        <f>'EJEC NO IMPRIMIR'!L42/'EJEC REGULAR'!$D$1</f>
        <v>31688070.042</v>
      </c>
      <c r="M42" s="87">
        <f>'EJEC NO IMPRIMIR'!M42/'EJEC REGULAR'!$D$1</f>
        <v>39164650.846</v>
      </c>
      <c r="N42" s="87">
        <f>'EJEC NO IMPRIMIR'!N42/'EJEC REGULAR'!$D$1</f>
        <v>95419.903</v>
      </c>
      <c r="O42" s="87">
        <f>'EJEC NO IMPRIMIR'!O42/'EJEC REGULAR'!$D$1</f>
        <v>58269491.598</v>
      </c>
      <c r="P42" s="87">
        <f>'EJEC NO IMPRIMIR'!P42/'EJEC REGULAR'!$D$1</f>
        <v>0</v>
      </c>
      <c r="Q42" s="87">
        <f>'EJEC NO IMPRIMIR'!Q42/'EJEC REGULAR'!$D$1</f>
        <v>181399379.061</v>
      </c>
      <c r="R42" s="87">
        <f>'EJEC NO IMPRIMIR'!R42/'EJEC REGULAR'!$D$1</f>
        <v>1133493.425</v>
      </c>
      <c r="S42" s="87">
        <f>'EJEC NO IMPRIMIR'!S42/'EJEC REGULAR'!$D$1</f>
        <v>0</v>
      </c>
      <c r="T42" s="87">
        <f>'EJEC NO IMPRIMIR'!T42/'EJEC REGULAR'!$D$1</f>
        <v>0</v>
      </c>
      <c r="U42" s="87">
        <f>SUM(U43:U45)</f>
        <v>792345648.039</v>
      </c>
      <c r="V42" s="133"/>
      <c r="W42" s="127">
        <f t="shared" si="2"/>
        <v>792345648.039</v>
      </c>
      <c r="X42" s="133"/>
      <c r="Y42" s="134" t="e">
        <f>+#REF!</f>
        <v>#REF!</v>
      </c>
      <c r="Z42" s="128" t="e">
        <f t="shared" si="1"/>
        <v>#REF!</v>
      </c>
      <c r="AA42" s="133"/>
      <c r="AB42" s="133"/>
      <c r="AC42" s="133"/>
      <c r="AD42" s="133"/>
      <c r="AE42" s="133"/>
      <c r="AF42" s="133"/>
    </row>
    <row r="43" spans="1:32" s="97" customFormat="1" ht="20.25" customHeight="1">
      <c r="A43" s="104"/>
      <c r="B43" s="114" t="s">
        <v>20</v>
      </c>
      <c r="D43" s="106" t="s">
        <v>42</v>
      </c>
      <c r="F43" s="109">
        <f>'EJEC NO IMPRIMIR'!F43/'EJEC REGULAR'!$D$1</f>
        <v>0</v>
      </c>
      <c r="G43" s="109">
        <f>'EJEC NO IMPRIMIR'!G43/'EJEC REGULAR'!$D$1</f>
        <v>0</v>
      </c>
      <c r="H43" s="109">
        <f>'EJEC NO IMPRIMIR'!H43/'EJEC REGULAR'!$D$1</f>
        <v>0</v>
      </c>
      <c r="I43" s="109">
        <f>'EJEC NO IMPRIMIR'!I43/'EJEC REGULAR'!$D$1</f>
        <v>268880.74</v>
      </c>
      <c r="J43" s="109">
        <f>'EJEC NO IMPRIMIR'!J43/'EJEC REGULAR'!$D$1</f>
        <v>99224.134</v>
      </c>
      <c r="K43" s="109">
        <f>'EJEC NO IMPRIMIR'!K43/'EJEC REGULAR'!$D$1</f>
        <v>776052.534</v>
      </c>
      <c r="L43" s="109">
        <f>'EJEC NO IMPRIMIR'!L43/'EJEC REGULAR'!$D$1</f>
        <v>129526.787</v>
      </c>
      <c r="M43" s="109">
        <f>'EJEC NO IMPRIMIR'!M43/'EJEC REGULAR'!$D$1</f>
        <v>414338.076</v>
      </c>
      <c r="N43" s="109">
        <f>'EJEC NO IMPRIMIR'!N43/'EJEC REGULAR'!$D$1</f>
        <v>95419.903</v>
      </c>
      <c r="O43" s="109">
        <f>'EJEC NO IMPRIMIR'!O43/'EJEC REGULAR'!$D$1</f>
        <v>0</v>
      </c>
      <c r="P43" s="109">
        <f>'EJEC NO IMPRIMIR'!P43/'EJEC REGULAR'!$D$1</f>
        <v>0</v>
      </c>
      <c r="Q43" s="109">
        <f>'EJEC NO IMPRIMIR'!Q43/'EJEC REGULAR'!$D$1</f>
        <v>0</v>
      </c>
      <c r="R43" s="109">
        <f>'EJEC NO IMPRIMIR'!R43/'EJEC REGULAR'!$D$1</f>
        <v>131094.178</v>
      </c>
      <c r="S43" s="109">
        <f>'EJEC NO IMPRIMIR'!S43/'EJEC REGULAR'!$D$1</f>
        <v>0</v>
      </c>
      <c r="T43" s="109">
        <f>'EJEC NO IMPRIMIR'!T43/'EJEC REGULAR'!$D$1</f>
        <v>0</v>
      </c>
      <c r="U43" s="107">
        <f aca="true" t="shared" si="7" ref="U43:U49">SUM(F43:T43)</f>
        <v>1914536.3520000002</v>
      </c>
      <c r="V43" s="103"/>
      <c r="W43" s="81">
        <f t="shared" si="2"/>
        <v>1914536.3520000002</v>
      </c>
      <c r="X43" s="103"/>
      <c r="Y43" s="103"/>
      <c r="Z43" s="103">
        <f t="shared" si="1"/>
        <v>1914536.3520000002</v>
      </c>
      <c r="AA43" s="103"/>
      <c r="AB43" s="103"/>
      <c r="AC43" s="103"/>
      <c r="AD43" s="103"/>
      <c r="AE43" s="103"/>
      <c r="AF43" s="103"/>
    </row>
    <row r="44" spans="1:32" s="97" customFormat="1" ht="20.25" customHeight="1">
      <c r="A44" s="104"/>
      <c r="B44" s="114" t="s">
        <v>39</v>
      </c>
      <c r="D44" s="106" t="s">
        <v>43</v>
      </c>
      <c r="F44" s="107">
        <f>'EJEC NO IMPRIMIR'!F44/'EJEC REGULAR'!$D$1</f>
        <v>0</v>
      </c>
      <c r="G44" s="107">
        <f>'EJEC NO IMPRIMIR'!G44/'EJEC REGULAR'!$D$1</f>
        <v>0</v>
      </c>
      <c r="H44" s="107">
        <f>'EJEC NO IMPRIMIR'!H44/'EJEC REGULAR'!$D$1</f>
        <v>0</v>
      </c>
      <c r="I44" s="107">
        <f>'EJEC NO IMPRIMIR'!I44/'EJEC REGULAR'!$D$1</f>
        <v>1247821.761</v>
      </c>
      <c r="J44" s="107">
        <f>'EJEC NO IMPRIMIR'!J44/'EJEC REGULAR'!$D$1</f>
        <v>45930309.496</v>
      </c>
      <c r="K44" s="107">
        <f>'EJEC NO IMPRIMIR'!K44/'EJEC REGULAR'!$D$1</f>
        <v>432272854.499</v>
      </c>
      <c r="L44" s="107">
        <f>'EJEC NO IMPRIMIR'!L44/'EJEC REGULAR'!$D$1</f>
        <v>31558543.255</v>
      </c>
      <c r="M44" s="107">
        <f>'EJEC NO IMPRIMIR'!M44/'EJEC REGULAR'!$D$1</f>
        <v>38750312.77</v>
      </c>
      <c r="N44" s="107">
        <f>'EJEC NO IMPRIMIR'!N44/'EJEC REGULAR'!$D$1</f>
        <v>0</v>
      </c>
      <c r="O44" s="107">
        <f>'EJEC NO IMPRIMIR'!O44/'EJEC REGULAR'!$D$1</f>
        <v>58269491.598</v>
      </c>
      <c r="P44" s="107">
        <f>'EJEC NO IMPRIMIR'!P44/'EJEC REGULAR'!$D$1</f>
        <v>0</v>
      </c>
      <c r="Q44" s="107">
        <f>'EJEC NO IMPRIMIR'!Q44/'EJEC REGULAR'!$D$1</f>
        <v>181399379.061</v>
      </c>
      <c r="R44" s="107">
        <f>'EJEC NO IMPRIMIR'!R44/'EJEC REGULAR'!$D$1</f>
        <v>1002399.247</v>
      </c>
      <c r="S44" s="107">
        <f>'EJEC NO IMPRIMIR'!S44/'EJEC REGULAR'!$D$1</f>
        <v>0</v>
      </c>
      <c r="T44" s="107">
        <f>'EJEC NO IMPRIMIR'!T44/'EJEC REGULAR'!$D$1</f>
        <v>0</v>
      </c>
      <c r="U44" s="107">
        <f t="shared" si="7"/>
        <v>790431111.687</v>
      </c>
      <c r="V44" s="103"/>
      <c r="W44" s="81">
        <f t="shared" si="2"/>
        <v>790431111.687</v>
      </c>
      <c r="X44" s="103"/>
      <c r="Y44" s="103"/>
      <c r="Z44" s="103">
        <f t="shared" si="1"/>
        <v>790431111.687</v>
      </c>
      <c r="AA44" s="103"/>
      <c r="AB44" s="103"/>
      <c r="AC44" s="103"/>
      <c r="AD44" s="103"/>
      <c r="AE44" s="103"/>
      <c r="AF44" s="103"/>
    </row>
    <row r="45" spans="1:32" s="97" customFormat="1" ht="20.25" customHeight="1">
      <c r="A45" s="104"/>
      <c r="B45" s="114" t="s">
        <v>31</v>
      </c>
      <c r="D45" s="106" t="s">
        <v>101</v>
      </c>
      <c r="F45" s="107">
        <f>'EJEC NO IMPRIMIR'!F45/'EJEC REGULAR'!$D$1</f>
        <v>0</v>
      </c>
      <c r="G45" s="107">
        <f>'EJEC NO IMPRIMIR'!G45/'EJEC REGULAR'!$D$1</f>
        <v>0</v>
      </c>
      <c r="H45" s="107">
        <f>'EJEC NO IMPRIMIR'!H45/'EJEC REGULAR'!$D$1</f>
        <v>0</v>
      </c>
      <c r="I45" s="107">
        <f>'EJEC NO IMPRIMIR'!I45/'EJEC REGULAR'!$D$1</f>
        <v>0</v>
      </c>
      <c r="J45" s="107">
        <f>'EJEC NO IMPRIMIR'!J45/'EJEC REGULAR'!$D$1</f>
        <v>0</v>
      </c>
      <c r="K45" s="107">
        <f>'EJEC NO IMPRIMIR'!K45/'EJEC REGULAR'!$D$1</f>
        <v>0</v>
      </c>
      <c r="L45" s="107">
        <f>'EJEC NO IMPRIMIR'!L45/'EJEC REGULAR'!$D$1</f>
        <v>0</v>
      </c>
      <c r="M45" s="107">
        <f>'EJEC NO IMPRIMIR'!M45/'EJEC REGULAR'!$D$1</f>
        <v>0</v>
      </c>
      <c r="N45" s="107">
        <f>'EJEC NO IMPRIMIR'!N45/'EJEC REGULAR'!$D$1</f>
        <v>0</v>
      </c>
      <c r="O45" s="107">
        <f>'EJEC NO IMPRIMIR'!O45/'EJEC REGULAR'!$D$1</f>
        <v>0</v>
      </c>
      <c r="P45" s="107">
        <f>'EJEC NO IMPRIMIR'!P45/'EJEC REGULAR'!$D$1</f>
        <v>0</v>
      </c>
      <c r="Q45" s="107">
        <f>'EJEC NO IMPRIMIR'!Q45/'EJEC REGULAR'!$D$1</f>
        <v>0</v>
      </c>
      <c r="R45" s="107">
        <f>'EJEC NO IMPRIMIR'!R45/'EJEC REGULAR'!$D$1</f>
        <v>0</v>
      </c>
      <c r="S45" s="107">
        <f>'EJEC NO IMPRIMIR'!S45/'EJEC REGULAR'!$D$1</f>
        <v>0</v>
      </c>
      <c r="T45" s="107">
        <f>'EJEC NO IMPRIMIR'!T45/'EJEC REGULAR'!$D$1</f>
        <v>0</v>
      </c>
      <c r="U45" s="107">
        <f t="shared" si="7"/>
        <v>0</v>
      </c>
      <c r="V45" s="103"/>
      <c r="W45" s="81">
        <f t="shared" si="2"/>
        <v>0</v>
      </c>
      <c r="X45" s="103"/>
      <c r="Y45" s="103"/>
      <c r="Z45" s="103">
        <f t="shared" si="1"/>
        <v>0</v>
      </c>
      <c r="AA45" s="103"/>
      <c r="AB45" s="103"/>
      <c r="AC45" s="103"/>
      <c r="AD45" s="103"/>
      <c r="AE45" s="103"/>
      <c r="AF45" s="103"/>
    </row>
    <row r="46" spans="1:32" s="97" customFormat="1" ht="20.25" customHeight="1">
      <c r="A46" s="104"/>
      <c r="B46" s="105" t="s">
        <v>16</v>
      </c>
      <c r="D46" s="106" t="s">
        <v>40</v>
      </c>
      <c r="F46" s="107">
        <f>'EJEC NO IMPRIMIR'!F46/'EJEC REGULAR'!$D$1</f>
        <v>0</v>
      </c>
      <c r="G46" s="107">
        <f>'EJEC NO IMPRIMIR'!G46/'EJEC REGULAR'!$D$1</f>
        <v>0</v>
      </c>
      <c r="H46" s="107">
        <f>'EJEC NO IMPRIMIR'!H46/'EJEC REGULAR'!$D$1</f>
        <v>0</v>
      </c>
      <c r="I46" s="107">
        <f>'EJEC NO IMPRIMIR'!I46/'EJEC REGULAR'!$D$1</f>
        <v>0</v>
      </c>
      <c r="J46" s="107">
        <f>'EJEC NO IMPRIMIR'!J46/'EJEC REGULAR'!$D$1</f>
        <v>0</v>
      </c>
      <c r="K46" s="107">
        <f>'EJEC NO IMPRIMIR'!K46/'EJEC REGULAR'!$D$1</f>
        <v>0</v>
      </c>
      <c r="L46" s="107">
        <f>'EJEC NO IMPRIMIR'!L46/'EJEC REGULAR'!$D$1</f>
        <v>0</v>
      </c>
      <c r="M46" s="107">
        <f>'EJEC NO IMPRIMIR'!M46/'EJEC REGULAR'!$D$1</f>
        <v>0</v>
      </c>
      <c r="N46" s="107">
        <f>'EJEC NO IMPRIMIR'!N46/'EJEC REGULAR'!$D$1</f>
        <v>0</v>
      </c>
      <c r="O46" s="107">
        <f>'EJEC NO IMPRIMIR'!O46/'EJEC REGULAR'!$D$1</f>
        <v>0</v>
      </c>
      <c r="P46" s="107">
        <f>'EJEC NO IMPRIMIR'!P46/'EJEC REGULAR'!$D$1</f>
        <v>0</v>
      </c>
      <c r="Q46" s="107">
        <f>'EJEC NO IMPRIMIR'!Q46/'EJEC REGULAR'!$D$1</f>
        <v>0</v>
      </c>
      <c r="R46" s="107">
        <f>'EJEC NO IMPRIMIR'!R46/'EJEC REGULAR'!$D$1</f>
        <v>0</v>
      </c>
      <c r="S46" s="107">
        <f>'EJEC NO IMPRIMIR'!S46/'EJEC REGULAR'!$D$1</f>
        <v>0</v>
      </c>
      <c r="T46" s="107">
        <f>'EJEC NO IMPRIMIR'!T46/'EJEC REGULAR'!$D$1</f>
        <v>0</v>
      </c>
      <c r="U46" s="107">
        <f t="shared" si="7"/>
        <v>0</v>
      </c>
      <c r="V46" s="103"/>
      <c r="W46" s="81">
        <f t="shared" si="2"/>
        <v>0</v>
      </c>
      <c r="X46" s="103"/>
      <c r="Y46" s="103"/>
      <c r="Z46" s="103">
        <f t="shared" si="1"/>
        <v>0</v>
      </c>
      <c r="AA46" s="103"/>
      <c r="AB46" s="103"/>
      <c r="AC46" s="103"/>
      <c r="AD46" s="103"/>
      <c r="AE46" s="103"/>
      <c r="AF46" s="103"/>
    </row>
    <row r="47" spans="1:32" s="97" customFormat="1" ht="20.25" customHeight="1">
      <c r="A47" s="104"/>
      <c r="B47" s="105" t="s">
        <v>17</v>
      </c>
      <c r="D47" s="106" t="s">
        <v>18</v>
      </c>
      <c r="F47" s="107">
        <f>'EJEC NO IMPRIMIR'!F47/'EJEC REGULAR'!$D$1</f>
        <v>0</v>
      </c>
      <c r="G47" s="107">
        <f>'EJEC NO IMPRIMIR'!G47/'EJEC REGULAR'!$D$1</f>
        <v>0</v>
      </c>
      <c r="H47" s="107">
        <f>'EJEC NO IMPRIMIR'!H47/'EJEC REGULAR'!$D$1</f>
        <v>0</v>
      </c>
      <c r="I47" s="107">
        <f>'EJEC NO IMPRIMIR'!I47/'EJEC REGULAR'!$D$1</f>
        <v>0</v>
      </c>
      <c r="J47" s="107">
        <f>'EJEC NO IMPRIMIR'!J47/'EJEC REGULAR'!$D$1</f>
        <v>0</v>
      </c>
      <c r="K47" s="107">
        <f>'EJEC NO IMPRIMIR'!K47/'EJEC REGULAR'!$D$1</f>
        <v>0</v>
      </c>
      <c r="L47" s="107">
        <f>'EJEC NO IMPRIMIR'!L47/'EJEC REGULAR'!$D$1</f>
        <v>0</v>
      </c>
      <c r="M47" s="107">
        <f>'EJEC NO IMPRIMIR'!M47/'EJEC REGULAR'!$D$1</f>
        <v>0</v>
      </c>
      <c r="N47" s="107">
        <f>'EJEC NO IMPRIMIR'!N47/'EJEC REGULAR'!$D$1</f>
        <v>0</v>
      </c>
      <c r="O47" s="107">
        <f>'EJEC NO IMPRIMIR'!O47/'EJEC REGULAR'!$D$1</f>
        <v>0</v>
      </c>
      <c r="P47" s="107">
        <f>'EJEC NO IMPRIMIR'!P47/'EJEC REGULAR'!$D$1</f>
        <v>0</v>
      </c>
      <c r="Q47" s="107">
        <f>'EJEC NO IMPRIMIR'!Q47/'EJEC REGULAR'!$D$1</f>
        <v>194223431.189</v>
      </c>
      <c r="R47" s="107">
        <f>'EJEC NO IMPRIMIR'!R47/'EJEC REGULAR'!$D$1</f>
        <v>0</v>
      </c>
      <c r="S47" s="107">
        <f>'EJEC NO IMPRIMIR'!S47/'EJEC REGULAR'!$D$1</f>
        <v>0</v>
      </c>
      <c r="T47" s="107">
        <f>'EJEC NO IMPRIMIR'!T47/'EJEC REGULAR'!$D$1</f>
        <v>0</v>
      </c>
      <c r="U47" s="107">
        <f t="shared" si="7"/>
        <v>194223431.189</v>
      </c>
      <c r="V47" s="103"/>
      <c r="W47" s="81">
        <f t="shared" si="2"/>
        <v>194223431.189</v>
      </c>
      <c r="X47" s="103"/>
      <c r="Y47" s="103"/>
      <c r="Z47" s="103">
        <f t="shared" si="1"/>
        <v>194223431.189</v>
      </c>
      <c r="AA47" s="103"/>
      <c r="AB47" s="103"/>
      <c r="AC47" s="103"/>
      <c r="AD47" s="103"/>
      <c r="AE47" s="103"/>
      <c r="AF47" s="103"/>
    </row>
    <row r="48" spans="1:32" s="97" customFormat="1" ht="20.25" customHeight="1">
      <c r="A48" s="104"/>
      <c r="B48" s="105" t="s">
        <v>78</v>
      </c>
      <c r="D48" s="106" t="s">
        <v>41</v>
      </c>
      <c r="F48" s="107">
        <f>'EJEC NO IMPRIMIR'!F48/'EJEC REGULAR'!$D$1</f>
        <v>132888.568</v>
      </c>
      <c r="G48" s="107">
        <f>'EJEC NO IMPRIMIR'!G48/'EJEC REGULAR'!$D$1</f>
        <v>34227.878</v>
      </c>
      <c r="H48" s="107">
        <f>'EJEC NO IMPRIMIR'!H48/'EJEC REGULAR'!$D$1</f>
        <v>76668.435</v>
      </c>
      <c r="I48" s="107">
        <f>'EJEC NO IMPRIMIR'!I48/'EJEC REGULAR'!$D$1</f>
        <v>1765461.65</v>
      </c>
      <c r="J48" s="107">
        <f>'EJEC NO IMPRIMIR'!J48/'EJEC REGULAR'!$D$1</f>
        <v>22887372.695</v>
      </c>
      <c r="K48" s="107">
        <f>'EJEC NO IMPRIMIR'!K48/'EJEC REGULAR'!$D$1</f>
        <v>79095718.992</v>
      </c>
      <c r="L48" s="107">
        <f>'EJEC NO IMPRIMIR'!L48/'EJEC REGULAR'!$D$1</f>
        <v>5430407.63</v>
      </c>
      <c r="M48" s="107">
        <f>'EJEC NO IMPRIMIR'!M48/'EJEC REGULAR'!$D$1</f>
        <v>10590245.625</v>
      </c>
      <c r="N48" s="107">
        <f>'EJEC NO IMPRIMIR'!N48/'EJEC REGULAR'!$D$1</f>
        <v>104571.25</v>
      </c>
      <c r="O48" s="107">
        <f>'EJEC NO IMPRIMIR'!O48/'EJEC REGULAR'!$D$1</f>
        <v>20275109.039</v>
      </c>
      <c r="P48" s="107">
        <f>'EJEC NO IMPRIMIR'!P48/'EJEC REGULAR'!$D$1</f>
        <v>863450.939</v>
      </c>
      <c r="Q48" s="107">
        <f>'EJEC NO IMPRIMIR'!Q48/'EJEC REGULAR'!$D$1</f>
        <v>23591204.656</v>
      </c>
      <c r="R48" s="107">
        <f>'EJEC NO IMPRIMIR'!R48/'EJEC REGULAR'!$D$1</f>
        <v>1937768.307</v>
      </c>
      <c r="S48" s="107">
        <f>'EJEC NO IMPRIMIR'!S48/'EJEC REGULAR'!$D$1</f>
        <v>45227</v>
      </c>
      <c r="T48" s="107">
        <f>'EJEC NO IMPRIMIR'!T48/'EJEC REGULAR'!$D$1</f>
        <v>1052093</v>
      </c>
      <c r="U48" s="107">
        <f t="shared" si="7"/>
        <v>167882415.664</v>
      </c>
      <c r="V48" s="103"/>
      <c r="W48" s="81">
        <f t="shared" si="2"/>
        <v>166785095.664</v>
      </c>
      <c r="X48" s="103"/>
      <c r="Y48" s="103"/>
      <c r="Z48" s="103">
        <f t="shared" si="1"/>
        <v>166785095.664</v>
      </c>
      <c r="AA48" s="103"/>
      <c r="AB48" s="103"/>
      <c r="AC48" s="103"/>
      <c r="AD48" s="103"/>
      <c r="AE48" s="103"/>
      <c r="AF48" s="103"/>
    </row>
    <row r="49" spans="1:32" s="97" customFormat="1" ht="20.25" customHeight="1">
      <c r="A49" s="104"/>
      <c r="B49" s="116" t="s">
        <v>79</v>
      </c>
      <c r="C49" s="117"/>
      <c r="D49" s="118" t="s">
        <v>19</v>
      </c>
      <c r="F49" s="110">
        <f>'EJEC NO IMPRIMIR'!F49/'EJEC REGULAR'!$D$1</f>
        <v>0</v>
      </c>
      <c r="G49" s="110">
        <f>'EJEC NO IMPRIMIR'!G49/'EJEC REGULAR'!$D$1</f>
        <v>0</v>
      </c>
      <c r="H49" s="110">
        <f>'EJEC NO IMPRIMIR'!H49/'EJEC REGULAR'!$D$1</f>
        <v>0</v>
      </c>
      <c r="I49" s="110">
        <f>'EJEC NO IMPRIMIR'!I49/'EJEC REGULAR'!$D$1</f>
        <v>0</v>
      </c>
      <c r="J49" s="110">
        <f>'EJEC NO IMPRIMIR'!J49/'EJEC REGULAR'!$D$1</f>
        <v>0</v>
      </c>
      <c r="K49" s="110">
        <f>'EJEC NO IMPRIMIR'!K49/'EJEC REGULAR'!$D$1</f>
        <v>0</v>
      </c>
      <c r="L49" s="110">
        <f>'EJEC NO IMPRIMIR'!L49/'EJEC REGULAR'!$D$1</f>
        <v>0</v>
      </c>
      <c r="M49" s="110">
        <f>'EJEC NO IMPRIMIR'!M49/'EJEC REGULAR'!$D$1</f>
        <v>0</v>
      </c>
      <c r="N49" s="110">
        <f>'EJEC NO IMPRIMIR'!N49/'EJEC REGULAR'!$D$1</f>
        <v>0</v>
      </c>
      <c r="O49" s="110">
        <f>'EJEC NO IMPRIMIR'!O49/'EJEC REGULAR'!$D$1</f>
        <v>0</v>
      </c>
      <c r="P49" s="110">
        <f>'EJEC NO IMPRIMIR'!P49/'EJEC REGULAR'!$D$1</f>
        <v>0</v>
      </c>
      <c r="Q49" s="110">
        <f>'EJEC NO IMPRIMIR'!Q49/'EJEC REGULAR'!$D$1</f>
        <v>0</v>
      </c>
      <c r="R49" s="110">
        <f>'EJEC NO IMPRIMIR'!R49/'EJEC REGULAR'!$D$1</f>
        <v>0</v>
      </c>
      <c r="S49" s="110">
        <f>'EJEC NO IMPRIMIR'!S49/'EJEC REGULAR'!$D$1</f>
        <v>0</v>
      </c>
      <c r="T49" s="110">
        <f>'EJEC NO IMPRIMIR'!T49/'EJEC REGULAR'!$D$1</f>
        <v>0</v>
      </c>
      <c r="U49" s="110">
        <f t="shared" si="7"/>
        <v>0</v>
      </c>
      <c r="V49" s="103"/>
      <c r="W49" s="81">
        <f t="shared" si="2"/>
        <v>0</v>
      </c>
      <c r="X49" s="103"/>
      <c r="Y49" s="103"/>
      <c r="Z49" s="103">
        <f t="shared" si="1"/>
        <v>0</v>
      </c>
      <c r="AA49" s="103"/>
      <c r="AB49" s="103"/>
      <c r="AC49" s="103"/>
      <c r="AD49" s="103"/>
      <c r="AE49" s="103"/>
      <c r="AF49" s="103"/>
    </row>
    <row r="50" spans="6:32" ht="25.5" customHeight="1"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6:32" ht="18" customHeight="1" hidden="1">
      <c r="F51" s="120">
        <f>+F9-F25</f>
        <v>210080.65500000073</v>
      </c>
      <c r="G51" s="120">
        <f aca="true" t="shared" si="8" ref="G51:V51">+G9-G25</f>
        <v>66805.92999999993</v>
      </c>
      <c r="H51" s="120">
        <f t="shared" si="8"/>
        <v>-195416.79099999927</v>
      </c>
      <c r="I51" s="120">
        <f t="shared" si="8"/>
        <v>-273074.44500000216</v>
      </c>
      <c r="J51" s="120">
        <f t="shared" si="8"/>
        <v>-28996450.39899999</v>
      </c>
      <c r="K51" s="120">
        <f t="shared" si="8"/>
        <v>-89445795.71400005</v>
      </c>
      <c r="L51" s="120">
        <f t="shared" si="8"/>
        <v>-4837949.384999998</v>
      </c>
      <c r="M51" s="120">
        <f t="shared" si="8"/>
        <v>-7359044.115000002</v>
      </c>
      <c r="N51" s="120">
        <f t="shared" si="8"/>
        <v>-22623793.827</v>
      </c>
      <c r="O51" s="120">
        <f t="shared" si="8"/>
        <v>-19145958.92899999</v>
      </c>
      <c r="P51" s="120">
        <f t="shared" si="8"/>
        <v>-1055327.0530000012</v>
      </c>
      <c r="Q51" s="120">
        <f>+Q9-Q25</f>
        <v>24371700.625</v>
      </c>
      <c r="R51" s="120">
        <f t="shared" si="8"/>
        <v>-3689765.1110000014</v>
      </c>
      <c r="S51" s="120">
        <f t="shared" si="8"/>
        <v>255488</v>
      </c>
      <c r="T51" s="120">
        <f t="shared" si="8"/>
        <v>190253</v>
      </c>
      <c r="U51" s="121">
        <f t="shared" si="8"/>
        <v>-152528247.55900025</v>
      </c>
      <c r="V51" s="121">
        <f t="shared" si="8"/>
        <v>0</v>
      </c>
      <c r="W51" s="121">
        <f>+W9-W25</f>
        <v>-152973988.55900025</v>
      </c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6:32" ht="18" customHeight="1"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spans="6:32" ht="18" customHeight="1"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</row>
    <row r="54" spans="6:32" ht="18" customHeight="1"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1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</row>
    <row r="55" spans="6:32" ht="18" customHeight="1"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1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</row>
    <row r="56" spans="6:32" ht="18" customHeight="1"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</row>
    <row r="57" spans="6:32" ht="18" customHeight="1"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</row>
    <row r="58" spans="6:32" ht="18" customHeight="1">
      <c r="F58" s="81"/>
      <c r="G58" s="81"/>
      <c r="H58" s="81"/>
      <c r="I58" s="81"/>
      <c r="J58" s="81"/>
      <c r="K58" s="81"/>
      <c r="L58" s="122"/>
      <c r="M58" s="81"/>
      <c r="N58" s="81"/>
      <c r="O58" s="81"/>
      <c r="P58" s="81"/>
      <c r="Q58" s="81"/>
      <c r="R58" s="81"/>
      <c r="S58" s="81"/>
      <c r="T58" s="81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6:32" ht="18" customHeight="1"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</row>
    <row r="60" spans="6:32" ht="18" customHeight="1"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</row>
    <row r="61" spans="6:32" ht="18" customHeight="1"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</row>
    <row r="62" spans="6:32" ht="18" customHeight="1"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6:32" ht="18" customHeight="1"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6:32" ht="18" customHeight="1"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6:32" ht="18" customHeight="1"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</row>
    <row r="66" spans="6:32" ht="18" customHeight="1"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</row>
    <row r="67" spans="6:32" ht="18" customHeight="1"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</row>
    <row r="68" spans="6:32" ht="18" customHeight="1"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  <row r="69" spans="6:32" ht="18" customHeight="1"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6:32" ht="18" customHeight="1"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</row>
    <row r="71" spans="6:32" ht="18" customHeight="1"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</row>
    <row r="72" spans="6:32" ht="18" customHeight="1"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6:32" ht="18" customHeight="1"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</row>
    <row r="74" spans="6:32" ht="18" customHeight="1"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6:32" ht="18" customHeight="1"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</row>
    <row r="76" spans="6:32" ht="18" customHeight="1"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6:32" ht="18" customHeight="1"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6:32" ht="18" customHeight="1"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6:32" ht="18" customHeight="1"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</row>
    <row r="80" spans="22:32" ht="18" customHeight="1"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22:32" ht="18" customHeight="1"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22:32" ht="18" customHeight="1"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22:32" ht="18" customHeight="1"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</row>
    <row r="84" spans="22:32" ht="18" customHeight="1"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22:32" ht="18" customHeight="1"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22:32" ht="18" customHeight="1"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22:32" ht="18" customHeight="1"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22:32" ht="18" customHeight="1"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22:32" ht="18" customHeight="1"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22:32" ht="18" customHeight="1"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22:32" ht="18" customHeight="1"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22:32" ht="18" customHeight="1"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22:32" ht="18" customHeight="1"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22:32" ht="18" customHeight="1"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22:32" ht="18" customHeight="1"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22:32" ht="18" customHeight="1"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</row>
    <row r="97" spans="22:32" ht="18" customHeight="1"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22:32" ht="18" customHeight="1"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22:32" ht="18" customHeight="1"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</row>
    <row r="100" spans="22:32" ht="18" customHeight="1"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</row>
    <row r="101" spans="22:32" ht="18" customHeight="1"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22:32" ht="18" customHeight="1"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22:32" ht="18" customHeight="1"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</row>
    <row r="104" spans="22:32" ht="18" customHeight="1"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</row>
    <row r="105" spans="22:32" ht="18" customHeight="1"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22:32" ht="18" customHeight="1"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22:32" ht="18" customHeight="1"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22:32" ht="18" customHeight="1"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22:32" ht="18" customHeight="1"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</row>
    <row r="110" spans="22:32" ht="18" customHeight="1"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22:32" ht="18" customHeight="1"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</sheetData>
  <sheetProtection/>
  <mergeCells count="1">
    <mergeCell ref="K3:O3"/>
  </mergeCells>
  <printOptions/>
  <pageMargins left="0.9443307086614173" right="0.15748031496062992" top="0.7086614173228347" bottom="0.35433070866141736" header="0.31496062992125984" footer="0.31496062992125984"/>
  <pageSetup fitToHeight="0" horizontalDpi="600" verticalDpi="600" orientation="landscape" paperSize="9" scale="39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" sqref="F1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37.25390625" style="16" customWidth="1"/>
    <col min="5" max="5" width="0.875" style="16" customWidth="1"/>
    <col min="6" max="6" width="19.375" style="16" bestFit="1" customWidth="1"/>
    <col min="7" max="7" width="18.875" style="16" bestFit="1" customWidth="1"/>
    <col min="8" max="9" width="19.875" style="16" bestFit="1" customWidth="1"/>
    <col min="10" max="10" width="20.75390625" style="16" bestFit="1" customWidth="1"/>
    <col min="11" max="11" width="26.00390625" style="16" customWidth="1"/>
    <col min="12" max="12" width="20.75390625" style="16" bestFit="1" customWidth="1"/>
    <col min="13" max="13" width="21.375" style="16" bestFit="1" customWidth="1"/>
    <col min="14" max="14" width="22.625" style="16" bestFit="1" customWidth="1"/>
    <col min="15" max="15" width="20.75390625" style="16" bestFit="1" customWidth="1"/>
    <col min="16" max="16" width="19.875" style="16" bestFit="1" customWidth="1"/>
    <col min="17" max="17" width="23.00390625" style="16" bestFit="1" customWidth="1"/>
    <col min="18" max="18" width="20.50390625" style="16" bestFit="1" customWidth="1"/>
    <col min="19" max="19" width="18.875" style="16" bestFit="1" customWidth="1"/>
    <col min="20" max="20" width="19.375" style="16" bestFit="1" customWidth="1"/>
    <col min="21" max="21" width="23.875" style="1" bestFit="1" customWidth="1"/>
    <col min="22" max="22" width="2.50390625" style="1" hidden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0"/>
      <c r="Q1" s="20"/>
      <c r="R1" s="20"/>
    </row>
    <row r="2" spans="2:21" ht="18" customHeight="1">
      <c r="B2" s="35"/>
      <c r="F2" s="36"/>
      <c r="G2" s="36"/>
      <c r="H2" s="36"/>
      <c r="I2" s="36"/>
      <c r="J2" s="36"/>
      <c r="K2" s="36" t="s">
        <v>107</v>
      </c>
      <c r="L2" s="36"/>
      <c r="M2" s="36"/>
      <c r="N2" s="36"/>
      <c r="O2" s="43"/>
      <c r="P2" s="36"/>
      <c r="Q2" s="36"/>
      <c r="R2" s="36"/>
      <c r="S2" s="36"/>
      <c r="T2" s="36"/>
      <c r="U2" s="8"/>
    </row>
    <row r="3" spans="2:21" ht="18" customHeight="1">
      <c r="B3" s="35"/>
      <c r="F3" s="37"/>
      <c r="G3" s="37"/>
      <c r="H3" s="37"/>
      <c r="I3" s="37"/>
      <c r="J3" s="37"/>
      <c r="K3" s="139" t="s">
        <v>102</v>
      </c>
      <c r="L3" s="139"/>
      <c r="M3" s="139"/>
      <c r="N3" s="37"/>
      <c r="O3" s="37"/>
      <c r="P3" s="37"/>
      <c r="Q3" s="37"/>
      <c r="R3" s="37"/>
      <c r="S3" s="37"/>
      <c r="T3" s="37"/>
      <c r="U3" s="9"/>
    </row>
    <row r="4" spans="2:26" ht="18" customHeight="1">
      <c r="B4" s="38"/>
      <c r="S4" s="20"/>
      <c r="T4" s="20"/>
      <c r="U4" s="20"/>
      <c r="V4" s="16"/>
      <c r="W4" s="16"/>
      <c r="X4" s="16"/>
      <c r="Y4" s="16"/>
      <c r="Z4" s="16"/>
    </row>
    <row r="5" spans="2:26" ht="18" customHeight="1">
      <c r="B5" s="38"/>
      <c r="S5" s="20"/>
      <c r="T5" s="20"/>
      <c r="U5" s="20"/>
      <c r="V5" s="16"/>
      <c r="W5" s="16"/>
      <c r="X5" s="16"/>
      <c r="Y5" s="16"/>
      <c r="Z5" s="16"/>
    </row>
    <row r="6" spans="2:18" s="16" customFormat="1" ht="18" customHeight="1">
      <c r="B6" s="3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23" s="16" customFormat="1" ht="18" customHeight="1">
      <c r="B7" s="17"/>
      <c r="E7" s="18"/>
      <c r="F7" s="15" t="s">
        <v>53</v>
      </c>
      <c r="G7" s="15" t="s">
        <v>54</v>
      </c>
      <c r="H7" s="15" t="s">
        <v>55</v>
      </c>
      <c r="I7" s="15" t="s">
        <v>65</v>
      </c>
      <c r="J7" s="15" t="s">
        <v>66</v>
      </c>
      <c r="K7" s="15" t="s">
        <v>56</v>
      </c>
      <c r="L7" s="15" t="s">
        <v>57</v>
      </c>
      <c r="M7" s="15" t="s">
        <v>58</v>
      </c>
      <c r="N7" s="15" t="s">
        <v>60</v>
      </c>
      <c r="O7" s="15" t="s">
        <v>80</v>
      </c>
      <c r="P7" s="15" t="s">
        <v>61</v>
      </c>
      <c r="Q7" s="15" t="s">
        <v>59</v>
      </c>
      <c r="R7" s="15" t="s">
        <v>62</v>
      </c>
      <c r="S7" s="15" t="s">
        <v>63</v>
      </c>
      <c r="T7" s="15" t="s">
        <v>49</v>
      </c>
      <c r="U7" s="19" t="s">
        <v>50</v>
      </c>
      <c r="W7" s="16" t="s">
        <v>69</v>
      </c>
    </row>
    <row r="8" spans="2:23" s="16" customFormat="1" ht="18" customHeight="1">
      <c r="B8" s="21"/>
      <c r="E8" s="18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2" t="s">
        <v>64</v>
      </c>
      <c r="W8" s="16" t="s">
        <v>70</v>
      </c>
    </row>
    <row r="9" spans="1:34" s="52" customFormat="1" ht="24.75" customHeight="1">
      <c r="A9" s="44"/>
      <c r="B9" s="45" t="s">
        <v>0</v>
      </c>
      <c r="C9" s="46"/>
      <c r="D9" s="47" t="s">
        <v>1</v>
      </c>
      <c r="E9" s="48"/>
      <c r="F9" s="49">
        <f aca="true" t="shared" si="0" ref="F9:T9">SUM(F11,F12,F13,F14,F19,F20,F21,F22,F23,F24,F10)</f>
        <v>3830879969</v>
      </c>
      <c r="G9" s="49">
        <f t="shared" si="0"/>
        <v>1698287288</v>
      </c>
      <c r="H9" s="49">
        <f t="shared" si="0"/>
        <v>4171744934</v>
      </c>
      <c r="I9" s="49">
        <f t="shared" si="0"/>
        <v>8874285126</v>
      </c>
      <c r="J9" s="49">
        <f t="shared" si="0"/>
        <v>49319691796</v>
      </c>
      <c r="K9" s="49">
        <f t="shared" si="0"/>
        <v>482979167680</v>
      </c>
      <c r="L9" s="49">
        <f t="shared" si="0"/>
        <v>36698379140</v>
      </c>
      <c r="M9" s="49">
        <f t="shared" si="0"/>
        <v>45450984688</v>
      </c>
      <c r="N9" s="49">
        <f t="shared" si="0"/>
        <v>-19919308143</v>
      </c>
      <c r="O9" s="49">
        <f t="shared" si="0"/>
        <v>62207661899</v>
      </c>
      <c r="P9" s="49">
        <f t="shared" si="0"/>
        <v>9855207154</v>
      </c>
      <c r="Q9" s="49">
        <f>SUM(Q11,Q12,Q13,Q14,Q19,Q20,Q21,Q22,Q23,Q24,Q10)</f>
        <v>430303957554</v>
      </c>
      <c r="R9" s="49">
        <f t="shared" si="0"/>
        <v>7287402479</v>
      </c>
      <c r="S9" s="49">
        <f t="shared" si="0"/>
        <v>1221611000</v>
      </c>
      <c r="T9" s="49">
        <f t="shared" si="0"/>
        <v>6161956000</v>
      </c>
      <c r="U9" s="49">
        <f>SUM(U11,U12,U13,U14,U19,U20,U21,U22,U24,U10,U23)</f>
        <v>1130141908564</v>
      </c>
      <c r="V9" s="50"/>
      <c r="W9" s="50">
        <f>SUM(W11,W10,W12,W13,W14,W19,W20,W21,W22,W24,W23)</f>
        <v>1122758341564</v>
      </c>
      <c r="X9" s="51"/>
      <c r="Y9" s="51">
        <f>+U9-T9-S9</f>
        <v>1122758341564</v>
      </c>
      <c r="Z9" s="51"/>
      <c r="AA9" s="51"/>
      <c r="AB9" s="51"/>
      <c r="AC9" s="51"/>
      <c r="AD9" s="51"/>
      <c r="AE9" s="51"/>
      <c r="AF9" s="51"/>
      <c r="AG9" s="51"/>
      <c r="AH9" s="51"/>
    </row>
    <row r="10" spans="1:34" s="18" customFormat="1" ht="22.5" customHeight="1">
      <c r="A10" s="27"/>
      <c r="B10" s="25" t="s">
        <v>37</v>
      </c>
      <c r="D10" s="26" t="s">
        <v>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221700000</v>
      </c>
      <c r="T10" s="12"/>
      <c r="U10" s="12">
        <f>SUM(F10:T10)</f>
        <v>221700000</v>
      </c>
      <c r="V10" s="28"/>
      <c r="W10" s="5">
        <f>+U10-T10-S10</f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8" customFormat="1" ht="22.5" customHeight="1">
      <c r="A11" s="27"/>
      <c r="B11" s="25" t="s">
        <v>21</v>
      </c>
      <c r="D11" s="26" t="s">
        <v>22</v>
      </c>
      <c r="F11" s="12">
        <v>801255</v>
      </c>
      <c r="G11" s="12">
        <v>385278</v>
      </c>
      <c r="H11" s="12">
        <v>4335588</v>
      </c>
      <c r="I11" s="12">
        <v>11638522</v>
      </c>
      <c r="J11" s="12">
        <v>6542834</v>
      </c>
      <c r="K11" s="12">
        <v>66974938</v>
      </c>
      <c r="L11" s="12">
        <v>3742342</v>
      </c>
      <c r="M11" s="12">
        <v>3024258</v>
      </c>
      <c r="N11" s="12">
        <v>1191859</v>
      </c>
      <c r="O11" s="12">
        <v>700092</v>
      </c>
      <c r="P11" s="12">
        <v>8592162</v>
      </c>
      <c r="Q11" s="12"/>
      <c r="R11" s="12">
        <v>2235768</v>
      </c>
      <c r="S11" s="12">
        <v>1317000</v>
      </c>
      <c r="T11" s="12"/>
      <c r="U11" s="12">
        <f>SUM(F11:T11)</f>
        <v>111481896</v>
      </c>
      <c r="V11" s="28"/>
      <c r="W11" s="5">
        <f>+U11-T11-S11</f>
        <v>110164896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8" customFormat="1" ht="22.5" customHeight="1">
      <c r="A12" s="27"/>
      <c r="B12" s="25" t="s">
        <v>23</v>
      </c>
      <c r="D12" s="26" t="s">
        <v>24</v>
      </c>
      <c r="F12" s="12"/>
      <c r="G12" s="12"/>
      <c r="H12" s="12"/>
      <c r="I12" s="12">
        <v>110000</v>
      </c>
      <c r="J12" s="12">
        <v>430687522</v>
      </c>
      <c r="K12" s="12">
        <v>4214766180</v>
      </c>
      <c r="L12" s="12">
        <v>0</v>
      </c>
      <c r="M12" s="12"/>
      <c r="N12" s="12"/>
      <c r="O12" s="12"/>
      <c r="P12" s="12"/>
      <c r="Q12" s="12">
        <v>17548909249</v>
      </c>
      <c r="R12" s="12"/>
      <c r="S12" s="12">
        <v>153257000</v>
      </c>
      <c r="T12" s="12"/>
      <c r="U12" s="12">
        <f>SUM(F12:T12)</f>
        <v>22347729951</v>
      </c>
      <c r="V12" s="28"/>
      <c r="W12" s="5">
        <f>+U12-T12-S12</f>
        <v>22194472951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8" customFormat="1" ht="22.5" customHeight="1">
      <c r="A13" s="27"/>
      <c r="B13" s="25" t="s">
        <v>25</v>
      </c>
      <c r="D13" s="26" t="s">
        <v>26</v>
      </c>
      <c r="F13" s="12">
        <v>204722519</v>
      </c>
      <c r="G13" s="12">
        <v>187320559</v>
      </c>
      <c r="H13" s="12">
        <v>155509300</v>
      </c>
      <c r="I13" s="12">
        <v>264402914</v>
      </c>
      <c r="J13" s="12">
        <v>326619622</v>
      </c>
      <c r="K13" s="12">
        <v>3622439897</v>
      </c>
      <c r="L13" s="12">
        <v>314291691</v>
      </c>
      <c r="M13" s="12">
        <v>243466667</v>
      </c>
      <c r="N13" s="12">
        <v>83709495</v>
      </c>
      <c r="O13" s="12">
        <v>135022797</v>
      </c>
      <c r="P13" s="12">
        <v>363161204</v>
      </c>
      <c r="Q13" s="12">
        <v>23312484569</v>
      </c>
      <c r="R13" s="12">
        <v>315658666</v>
      </c>
      <c r="S13" s="12">
        <v>9187000</v>
      </c>
      <c r="T13" s="12">
        <v>101016000</v>
      </c>
      <c r="U13" s="12">
        <f>SUM(F13:T13)</f>
        <v>29639012900</v>
      </c>
      <c r="V13" s="28"/>
      <c r="W13" s="69">
        <f aca="true" t="shared" si="1" ref="W13:W49">+U13-T13-S13</f>
        <v>29528809900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8" customFormat="1" ht="22.5" customHeight="1">
      <c r="A14" s="27"/>
      <c r="B14" s="25" t="s">
        <v>44</v>
      </c>
      <c r="D14" s="26" t="s">
        <v>2</v>
      </c>
      <c r="F14" s="12">
        <f aca="true" t="shared" si="2" ref="F14:R14">SUM(F15,F18)</f>
        <v>3323598000</v>
      </c>
      <c r="G14" s="12">
        <f t="shared" si="2"/>
        <v>1561774000</v>
      </c>
      <c r="H14" s="12">
        <f t="shared" si="2"/>
        <v>4330000000</v>
      </c>
      <c r="I14" s="12">
        <f t="shared" si="2"/>
        <v>5750000000</v>
      </c>
      <c r="J14" s="12">
        <f t="shared" si="2"/>
        <v>46850000000</v>
      </c>
      <c r="K14" s="12">
        <f>SUM(K15,K18)</f>
        <v>414000944000</v>
      </c>
      <c r="L14" s="12">
        <f t="shared" si="2"/>
        <v>37943719000</v>
      </c>
      <c r="M14" s="12">
        <f t="shared" si="2"/>
        <v>40940000000</v>
      </c>
      <c r="N14" s="12">
        <f t="shared" si="2"/>
        <v>1100052000</v>
      </c>
      <c r="O14" s="12">
        <f>SUM(O15,O18)</f>
        <v>69830415000</v>
      </c>
      <c r="P14" s="12">
        <f>SUM(P15,P18)</f>
        <v>8766187632</v>
      </c>
      <c r="Q14" s="12">
        <f>SUM(Q15,Q18)</f>
        <v>183058454000</v>
      </c>
      <c r="R14" s="12">
        <f t="shared" si="2"/>
        <v>9464950000</v>
      </c>
      <c r="S14" s="12">
        <f>SUM(S15,S18)</f>
        <v>623824000</v>
      </c>
      <c r="T14" s="12">
        <f>SUM(T15,T18)</f>
        <v>6060940000</v>
      </c>
      <c r="U14" s="12">
        <f>SUM(U15,U18)</f>
        <v>833604857632</v>
      </c>
      <c r="V14" s="28"/>
      <c r="W14" s="5">
        <f>+U14-T14-S14</f>
        <v>826920093632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8" customFormat="1" ht="22.5" customHeight="1">
      <c r="A15" s="27"/>
      <c r="B15" s="25" t="s">
        <v>20</v>
      </c>
      <c r="D15" s="26" t="s">
        <v>45</v>
      </c>
      <c r="F15" s="12">
        <f aca="true" t="shared" si="3" ref="F15:R15">SUM(F16:F17)</f>
        <v>3323598000</v>
      </c>
      <c r="G15" s="12">
        <f t="shared" si="3"/>
        <v>1561774000</v>
      </c>
      <c r="H15" s="12">
        <f t="shared" si="3"/>
        <v>4330000000</v>
      </c>
      <c r="I15" s="12">
        <f t="shared" si="3"/>
        <v>5750000000</v>
      </c>
      <c r="J15" s="12">
        <f t="shared" si="3"/>
        <v>46850000000</v>
      </c>
      <c r="K15" s="12">
        <f>SUM(K16:K17)</f>
        <v>414000944000</v>
      </c>
      <c r="L15" s="12">
        <f t="shared" si="3"/>
        <v>37943719000</v>
      </c>
      <c r="M15" s="12">
        <f t="shared" si="3"/>
        <v>40940000000</v>
      </c>
      <c r="N15" s="12">
        <f t="shared" si="3"/>
        <v>1100052000</v>
      </c>
      <c r="O15" s="12">
        <f t="shared" si="3"/>
        <v>69830415000</v>
      </c>
      <c r="P15" s="12">
        <f t="shared" si="3"/>
        <v>8444313000</v>
      </c>
      <c r="Q15" s="12">
        <f>SUM(Q16:Q17)</f>
        <v>183058454000</v>
      </c>
      <c r="R15" s="12">
        <f t="shared" si="3"/>
        <v>9464950000</v>
      </c>
      <c r="S15" s="12">
        <f>SUM(S16:S17)</f>
        <v>623824000</v>
      </c>
      <c r="T15" s="12">
        <f>SUM(T16:T17)</f>
        <v>6060940000</v>
      </c>
      <c r="U15" s="12">
        <f>SUM(U16:U17)</f>
        <v>833282983000</v>
      </c>
      <c r="V15" s="28"/>
      <c r="W15" s="5">
        <f t="shared" si="1"/>
        <v>826598219000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8" customFormat="1" ht="22.5" customHeight="1">
      <c r="A16" s="27"/>
      <c r="B16" s="25"/>
      <c r="D16" s="26" t="s">
        <v>3</v>
      </c>
      <c r="F16" s="12">
        <v>3224114000</v>
      </c>
      <c r="G16" s="12">
        <v>1511774000</v>
      </c>
      <c r="H16" s="12">
        <v>4180000000</v>
      </c>
      <c r="I16" s="12">
        <v>5450000000</v>
      </c>
      <c r="J16" s="12">
        <v>7350000000</v>
      </c>
      <c r="K16" s="12">
        <v>54761737000</v>
      </c>
      <c r="L16" s="12">
        <v>3943719000</v>
      </c>
      <c r="M16" s="12">
        <v>2940000000</v>
      </c>
      <c r="N16" s="12">
        <v>814893000</v>
      </c>
      <c r="O16" s="12">
        <v>3060415000</v>
      </c>
      <c r="P16" s="12">
        <v>7834269000</v>
      </c>
      <c r="Q16" s="12">
        <v>5694448000</v>
      </c>
      <c r="R16" s="12">
        <v>6800000000</v>
      </c>
      <c r="S16" s="12">
        <v>542000000</v>
      </c>
      <c r="T16" s="12">
        <v>3781217000</v>
      </c>
      <c r="U16" s="12">
        <f aca="true" t="shared" si="4" ref="U16:U24">SUM(F16:T16)</f>
        <v>111888586000</v>
      </c>
      <c r="V16" s="28"/>
      <c r="W16" s="5">
        <f t="shared" si="1"/>
        <v>107565369000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8" customFormat="1" ht="22.5" customHeight="1">
      <c r="A17" s="27"/>
      <c r="B17" s="25"/>
      <c r="D17" s="26" t="s">
        <v>48</v>
      </c>
      <c r="F17" s="12">
        <v>99484000</v>
      </c>
      <c r="G17" s="12">
        <v>50000000</v>
      </c>
      <c r="H17" s="12">
        <v>150000000</v>
      </c>
      <c r="I17" s="12">
        <v>300000000</v>
      </c>
      <c r="J17" s="12">
        <v>39500000000</v>
      </c>
      <c r="K17" s="12">
        <v>359239207000</v>
      </c>
      <c r="L17" s="12">
        <v>34000000000</v>
      </c>
      <c r="M17" s="12">
        <v>38000000000</v>
      </c>
      <c r="N17" s="12">
        <v>285159000</v>
      </c>
      <c r="O17" s="12">
        <v>66770000000</v>
      </c>
      <c r="P17" s="12">
        <v>610044000</v>
      </c>
      <c r="Q17" s="12">
        <v>177364006000</v>
      </c>
      <c r="R17" s="12">
        <v>2664950000</v>
      </c>
      <c r="S17" s="12">
        <v>81824000</v>
      </c>
      <c r="T17" s="12">
        <v>2279723000</v>
      </c>
      <c r="U17" s="12">
        <f t="shared" si="4"/>
        <v>721394397000</v>
      </c>
      <c r="V17" s="28"/>
      <c r="W17" s="5">
        <f t="shared" si="1"/>
        <v>719032850000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8" customFormat="1" ht="22.5" customHeight="1">
      <c r="A18" s="27"/>
      <c r="B18" s="25" t="s">
        <v>31</v>
      </c>
      <c r="D18" s="26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321874632</v>
      </c>
      <c r="Q18" s="12"/>
      <c r="R18" s="12"/>
      <c r="S18" s="12"/>
      <c r="T18" s="12"/>
      <c r="U18" s="12">
        <f t="shared" si="4"/>
        <v>321874632</v>
      </c>
      <c r="V18" s="28"/>
      <c r="W18" s="5">
        <f t="shared" si="1"/>
        <v>321874632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8" customFormat="1" ht="22.5" customHeight="1">
      <c r="A19" s="27"/>
      <c r="B19" s="25" t="s">
        <v>4</v>
      </c>
      <c r="D19" s="26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f t="shared" si="4"/>
        <v>0</v>
      </c>
      <c r="V19" s="28"/>
      <c r="W19" s="5">
        <f t="shared" si="1"/>
        <v>0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8" customFormat="1" ht="22.5" customHeight="1">
      <c r="A20" s="27"/>
      <c r="B20" s="25" t="s">
        <v>71</v>
      </c>
      <c r="D20" s="26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f t="shared" si="4"/>
        <v>0</v>
      </c>
      <c r="V20" s="28"/>
      <c r="W20" s="5">
        <f t="shared" si="1"/>
        <v>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8" customFormat="1" ht="22.5" customHeight="1">
      <c r="A21" s="27"/>
      <c r="B21" s="25" t="s">
        <v>72</v>
      </c>
      <c r="D21" s="26" t="s">
        <v>29</v>
      </c>
      <c r="F21" s="12">
        <v>106316827</v>
      </c>
      <c r="G21" s="12">
        <v>51750207</v>
      </c>
      <c r="H21" s="12">
        <v>134885451</v>
      </c>
      <c r="I21" s="12">
        <v>144919503</v>
      </c>
      <c r="J21" s="12">
        <v>209612233</v>
      </c>
      <c r="K21" s="12">
        <v>2745646832</v>
      </c>
      <c r="L21" s="12">
        <v>397028689</v>
      </c>
      <c r="M21" s="12">
        <v>130896765</v>
      </c>
      <c r="N21" s="12">
        <v>61978959</v>
      </c>
      <c r="O21" s="12">
        <v>98011555</v>
      </c>
      <c r="P21" s="12">
        <v>253489132</v>
      </c>
      <c r="Q21" s="12">
        <v>19337480</v>
      </c>
      <c r="R21" s="12">
        <v>174911303</v>
      </c>
      <c r="S21" s="12">
        <v>58440000</v>
      </c>
      <c r="T21" s="12"/>
      <c r="U21" s="12">
        <f t="shared" si="4"/>
        <v>4587224936</v>
      </c>
      <c r="V21" s="28"/>
      <c r="W21" s="5">
        <f t="shared" si="1"/>
        <v>4528784936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8" customFormat="1" ht="22.5" customHeight="1">
      <c r="A22" s="27"/>
      <c r="B22" s="25" t="s">
        <v>73</v>
      </c>
      <c r="D22" s="26" t="s">
        <v>51</v>
      </c>
      <c r="F22" s="12"/>
      <c r="G22" s="12"/>
      <c r="H22" s="12"/>
      <c r="I22" s="12">
        <v>0</v>
      </c>
      <c r="J22" s="12"/>
      <c r="K22" s="12">
        <v>1520000000</v>
      </c>
      <c r="L22" s="12"/>
      <c r="M22" s="12"/>
      <c r="N22" s="12">
        <v>0</v>
      </c>
      <c r="O22" s="12"/>
      <c r="P22" s="12"/>
      <c r="Q22" s="12">
        <v>207947678571</v>
      </c>
      <c r="R22" s="12"/>
      <c r="S22" s="12"/>
      <c r="T22" s="12"/>
      <c r="U22" s="12">
        <f t="shared" si="4"/>
        <v>209467678571</v>
      </c>
      <c r="V22" s="28"/>
      <c r="W22" s="69">
        <f t="shared" si="1"/>
        <v>209467678571</v>
      </c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8" customFormat="1" ht="22.5" customHeight="1">
      <c r="A23" s="27"/>
      <c r="B23" s="25">
        <v>14</v>
      </c>
      <c r="D23" s="26" t="s">
        <v>95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4"/>
        <v>0</v>
      </c>
      <c r="V23" s="28"/>
      <c r="W23" s="5">
        <f t="shared" si="1"/>
        <v>0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8" customFormat="1" ht="22.5" customHeight="1">
      <c r="A24" s="27"/>
      <c r="B24" s="25" t="s">
        <v>74</v>
      </c>
      <c r="D24" s="26" t="s">
        <v>5</v>
      </c>
      <c r="F24" s="12">
        <v>195441368</v>
      </c>
      <c r="G24" s="12">
        <v>-102942756</v>
      </c>
      <c r="H24" s="12">
        <v>-452985405</v>
      </c>
      <c r="I24" s="12">
        <v>2703214187</v>
      </c>
      <c r="J24" s="12">
        <v>1496229585</v>
      </c>
      <c r="K24" s="12">
        <v>56808395833</v>
      </c>
      <c r="L24" s="12">
        <v>-1960402582</v>
      </c>
      <c r="M24" s="12">
        <v>4133596998</v>
      </c>
      <c r="N24" s="12">
        <v>-21166240456</v>
      </c>
      <c r="O24" s="12">
        <v>-7856487545</v>
      </c>
      <c r="P24" s="12">
        <v>463777024</v>
      </c>
      <c r="Q24" s="12">
        <v>-1582906315</v>
      </c>
      <c r="R24" s="12">
        <v>-2670353258</v>
      </c>
      <c r="S24" s="12">
        <v>153886000</v>
      </c>
      <c r="T24" s="12"/>
      <c r="U24" s="12">
        <f t="shared" si="4"/>
        <v>30162222678</v>
      </c>
      <c r="V24" s="28"/>
      <c r="W24" s="5">
        <f t="shared" si="1"/>
        <v>30008336678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52" customFormat="1" ht="24.75" customHeight="1">
      <c r="A25" s="44"/>
      <c r="B25" s="53"/>
      <c r="C25" s="46"/>
      <c r="D25" s="47" t="s">
        <v>6</v>
      </c>
      <c r="E25" s="48"/>
      <c r="F25" s="49">
        <f>SUM(F26,F27,F28,F29,F30,F31,F32,F41,F42,F46,F47,F48,F49)</f>
        <v>3620799314</v>
      </c>
      <c r="G25" s="49">
        <f aca="true" t="shared" si="5" ref="G25:T25">SUM(G26,G27,G28,G29,G30,G31,G32,G41,G42,G46,G47,G48,G49)</f>
        <v>1631481358</v>
      </c>
      <c r="H25" s="49">
        <f t="shared" si="5"/>
        <v>4367161725</v>
      </c>
      <c r="I25" s="49">
        <f t="shared" si="5"/>
        <v>9147359571</v>
      </c>
      <c r="J25" s="49">
        <f t="shared" si="5"/>
        <v>78316142195</v>
      </c>
      <c r="K25" s="49">
        <f t="shared" si="5"/>
        <v>572424963394</v>
      </c>
      <c r="L25" s="49">
        <f t="shared" si="5"/>
        <v>41536328525</v>
      </c>
      <c r="M25" s="49">
        <f t="shared" si="5"/>
        <v>52810028803</v>
      </c>
      <c r="N25" s="49">
        <f t="shared" si="5"/>
        <v>2704485684</v>
      </c>
      <c r="O25" s="49">
        <f t="shared" si="5"/>
        <v>81353620828</v>
      </c>
      <c r="P25" s="49">
        <f t="shared" si="5"/>
        <v>10910534207</v>
      </c>
      <c r="Q25" s="49">
        <f t="shared" si="5"/>
        <v>405932256929</v>
      </c>
      <c r="R25" s="49">
        <f t="shared" si="5"/>
        <v>10977167590</v>
      </c>
      <c r="S25" s="49">
        <f t="shared" si="5"/>
        <v>966123000</v>
      </c>
      <c r="T25" s="49">
        <f t="shared" si="5"/>
        <v>5971703000</v>
      </c>
      <c r="U25" s="49">
        <f>SUM(U26,U27,U28,U29,U30,U31,U32,U41,U42,U46,U47,U48,U49)</f>
        <v>1282670156123</v>
      </c>
      <c r="V25" s="51"/>
      <c r="W25" s="50">
        <f>SUM(W26,W27,W28,W29,W30,W31,W32,W41,W42,W46,W47,W48,W49)</f>
        <v>1275732330123</v>
      </c>
      <c r="X25" s="51"/>
      <c r="Y25" s="51">
        <f>+U25-T25-S25</f>
        <v>1275732330123</v>
      </c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8" customFormat="1" ht="22.5" customHeight="1">
      <c r="A26" s="27"/>
      <c r="B26" s="25" t="s">
        <v>7</v>
      </c>
      <c r="D26" s="26" t="s">
        <v>8</v>
      </c>
      <c r="F26" s="12">
        <v>3089282249</v>
      </c>
      <c r="G26" s="12">
        <v>1455813244</v>
      </c>
      <c r="H26" s="12">
        <v>4003194390</v>
      </c>
      <c r="I26" s="12">
        <v>5387230701</v>
      </c>
      <c r="J26" s="12">
        <v>7953041200</v>
      </c>
      <c r="K26" s="12">
        <v>53787373536</v>
      </c>
      <c r="L26" s="12">
        <v>3886368316</v>
      </c>
      <c r="M26" s="12">
        <v>2918811377</v>
      </c>
      <c r="N26" s="12">
        <v>2277558690</v>
      </c>
      <c r="O26" s="12">
        <v>2504012472</v>
      </c>
      <c r="P26" s="12">
        <v>8112464487</v>
      </c>
      <c r="Q26" s="12">
        <v>5918075728</v>
      </c>
      <c r="R26" s="12">
        <v>7228604621</v>
      </c>
      <c r="S26" s="12">
        <v>835012000</v>
      </c>
      <c r="T26" s="12">
        <v>3763207000</v>
      </c>
      <c r="U26" s="12">
        <f aca="true" t="shared" si="6" ref="U26:U31">SUM(F26:T26)</f>
        <v>113120050011</v>
      </c>
      <c r="V26" s="28"/>
      <c r="W26" s="5">
        <f t="shared" si="1"/>
        <v>108521831011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8" customFormat="1" ht="22.5" customHeight="1">
      <c r="A27" s="27"/>
      <c r="B27" s="25" t="s">
        <v>9</v>
      </c>
      <c r="D27" s="26" t="s">
        <v>10</v>
      </c>
      <c r="F27" s="12">
        <v>98821817</v>
      </c>
      <c r="G27" s="12">
        <v>60119237</v>
      </c>
      <c r="H27" s="12">
        <v>133901380</v>
      </c>
      <c r="I27" s="12">
        <v>206813503</v>
      </c>
      <c r="J27" s="12">
        <v>479642109</v>
      </c>
      <c r="K27" s="12">
        <v>2957774770</v>
      </c>
      <c r="L27" s="12">
        <v>190728584</v>
      </c>
      <c r="M27" s="12">
        <v>102109791</v>
      </c>
      <c r="N27" s="12">
        <v>85541725</v>
      </c>
      <c r="O27" s="12">
        <v>296175195</v>
      </c>
      <c r="P27" s="12">
        <v>1636545036</v>
      </c>
      <c r="Q27" s="12">
        <v>402996448</v>
      </c>
      <c r="R27" s="12">
        <v>346348150</v>
      </c>
      <c r="S27" s="12">
        <v>55023000</v>
      </c>
      <c r="T27" s="12">
        <v>1134209000</v>
      </c>
      <c r="U27" s="12">
        <f t="shared" si="6"/>
        <v>8186749745</v>
      </c>
      <c r="V27" s="28"/>
      <c r="W27" s="5">
        <f t="shared" si="1"/>
        <v>6997517745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8" customFormat="1" ht="22.5" customHeight="1">
      <c r="A28" s="27"/>
      <c r="B28" s="25" t="s">
        <v>11</v>
      </c>
      <c r="D28" s="26" t="s">
        <v>52</v>
      </c>
      <c r="F28" s="12">
        <v>206243758</v>
      </c>
      <c r="G28" s="12">
        <v>81320999</v>
      </c>
      <c r="H28" s="12">
        <v>68281674</v>
      </c>
      <c r="I28" s="12">
        <v>202519782</v>
      </c>
      <c r="J28" s="12">
        <v>55811902</v>
      </c>
      <c r="K28" s="12">
        <v>1426738941</v>
      </c>
      <c r="L28" s="12">
        <v>76930830</v>
      </c>
      <c r="M28" s="12">
        <v>33836314</v>
      </c>
      <c r="N28" s="12">
        <v>140018061</v>
      </c>
      <c r="O28" s="12"/>
      <c r="P28" s="12">
        <v>143761514</v>
      </c>
      <c r="Q28" s="12">
        <v>27138859</v>
      </c>
      <c r="R28" s="12">
        <v>186528090</v>
      </c>
      <c r="S28" s="12"/>
      <c r="T28" s="12"/>
      <c r="U28" s="12">
        <f t="shared" si="6"/>
        <v>2649130724</v>
      </c>
      <c r="V28" s="28"/>
      <c r="W28" s="5">
        <f t="shared" si="1"/>
        <v>2649130724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8" customFormat="1" ht="22.5" customHeight="1">
      <c r="A29" s="27"/>
      <c r="B29" s="25" t="s">
        <v>12</v>
      </c>
      <c r="D29" s="26" t="s">
        <v>14</v>
      </c>
      <c r="F29" s="12">
        <v>78964922</v>
      </c>
      <c r="G29" s="12"/>
      <c r="H29" s="12"/>
      <c r="I29" s="12"/>
      <c r="J29" s="12"/>
      <c r="K29" s="12">
        <v>0</v>
      </c>
      <c r="L29" s="12"/>
      <c r="M29" s="12"/>
      <c r="N29" s="12"/>
      <c r="O29" s="12"/>
      <c r="P29" s="12"/>
      <c r="Q29" s="12">
        <v>263980450</v>
      </c>
      <c r="R29" s="12">
        <v>138465000</v>
      </c>
      <c r="S29" s="12"/>
      <c r="T29" s="12"/>
      <c r="U29" s="12">
        <f t="shared" si="6"/>
        <v>481410372</v>
      </c>
      <c r="V29" s="28"/>
      <c r="W29" s="5">
        <f t="shared" si="1"/>
        <v>481410372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8" customFormat="1" ht="22.5" customHeight="1">
      <c r="A30" s="27"/>
      <c r="B30" s="25" t="s">
        <v>13</v>
      </c>
      <c r="D30" s="26" t="s">
        <v>30</v>
      </c>
      <c r="F30" s="12"/>
      <c r="G30" s="12"/>
      <c r="H30" s="12"/>
      <c r="I30" s="12"/>
      <c r="J30" s="12"/>
      <c r="K30" s="12"/>
      <c r="L30" s="12"/>
      <c r="M30" s="12"/>
      <c r="N30" s="12">
        <v>0</v>
      </c>
      <c r="O30" s="12"/>
      <c r="P30" s="12"/>
      <c r="Q30" s="12"/>
      <c r="R30" s="12"/>
      <c r="S30" s="12"/>
      <c r="T30" s="12"/>
      <c r="U30" s="12">
        <f t="shared" si="6"/>
        <v>0</v>
      </c>
      <c r="V30" s="28"/>
      <c r="W30" s="5">
        <f t="shared" si="1"/>
        <v>0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8" customFormat="1" ht="22.5" customHeight="1">
      <c r="A31" s="27"/>
      <c r="B31" s="25" t="s">
        <v>75</v>
      </c>
      <c r="D31" s="26" t="s">
        <v>67</v>
      </c>
      <c r="F31" s="12"/>
      <c r="G31" s="12"/>
      <c r="H31" s="12"/>
      <c r="I31" s="12">
        <v>68631434</v>
      </c>
      <c r="J31" s="12">
        <v>909850728</v>
      </c>
      <c r="K31" s="12">
        <v>596017585</v>
      </c>
      <c r="L31" s="12"/>
      <c r="M31" s="12"/>
      <c r="N31" s="12"/>
      <c r="O31" s="12"/>
      <c r="P31" s="12"/>
      <c r="Q31" s="12">
        <v>104484976</v>
      </c>
      <c r="R31" s="12"/>
      <c r="S31" s="12"/>
      <c r="T31" s="12"/>
      <c r="U31" s="12">
        <f t="shared" si="6"/>
        <v>1678984723</v>
      </c>
      <c r="V31" s="28"/>
      <c r="W31" s="5">
        <f t="shared" si="1"/>
        <v>1678984723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6" customFormat="1" ht="22.5" customHeight="1">
      <c r="A32" s="27"/>
      <c r="B32" s="25" t="s">
        <v>76</v>
      </c>
      <c r="C32" s="18"/>
      <c r="D32" s="31" t="s">
        <v>68</v>
      </c>
      <c r="E32" s="18"/>
      <c r="F32" s="12">
        <f aca="true" t="shared" si="7" ref="F32:R32">SUM(F33:F39)</f>
        <v>14598000</v>
      </c>
      <c r="G32" s="12">
        <f t="shared" si="7"/>
        <v>0</v>
      </c>
      <c r="H32" s="12">
        <f t="shared" si="7"/>
        <v>85115846</v>
      </c>
      <c r="I32" s="12">
        <f t="shared" si="7"/>
        <v>0</v>
      </c>
      <c r="J32" s="12">
        <f t="shared" si="7"/>
        <v>889931</v>
      </c>
      <c r="K32" s="12">
        <f t="shared" si="7"/>
        <v>1512432537</v>
      </c>
      <c r="L32" s="12">
        <f t="shared" si="7"/>
        <v>263823123</v>
      </c>
      <c r="M32" s="12">
        <f>SUM(M33:M40)</f>
        <v>374850</v>
      </c>
      <c r="N32" s="12">
        <f t="shared" si="7"/>
        <v>1376055</v>
      </c>
      <c r="O32" s="12">
        <f>SUM(O33:O39)</f>
        <v>8832524</v>
      </c>
      <c r="P32" s="12">
        <f t="shared" si="7"/>
        <v>154312231</v>
      </c>
      <c r="Q32" s="12">
        <f>SUM(Q33:Q39)</f>
        <v>1565562</v>
      </c>
      <c r="R32" s="12">
        <f t="shared" si="7"/>
        <v>5959997</v>
      </c>
      <c r="S32" s="12">
        <f>SUM(S33:S39)</f>
        <v>30861000</v>
      </c>
      <c r="T32" s="12">
        <f>SUM(T33:T39)</f>
        <v>22194000</v>
      </c>
      <c r="U32" s="12">
        <f>SUM(U33:U40)</f>
        <v>2102335656</v>
      </c>
      <c r="V32" s="7"/>
      <c r="W32" s="5">
        <f t="shared" si="1"/>
        <v>2049280656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8" customFormat="1" ht="22.5" customHeight="1">
      <c r="A33" s="27"/>
      <c r="B33" s="41" t="s">
        <v>20</v>
      </c>
      <c r="C33" s="39"/>
      <c r="D33" s="42" t="s">
        <v>38</v>
      </c>
      <c r="F33" s="13"/>
      <c r="G33" s="13"/>
      <c r="H33" s="13"/>
      <c r="I33" s="13"/>
      <c r="J33" s="13"/>
      <c r="K33" s="13"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>
        <f aca="true" t="shared" si="8" ref="U33:U41">SUM(F33:T33)</f>
        <v>0</v>
      </c>
      <c r="V33" s="28"/>
      <c r="W33" s="5">
        <f t="shared" si="1"/>
        <v>0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8" customFormat="1" ht="22.5" customHeight="1">
      <c r="A34" s="27"/>
      <c r="B34" s="29" t="s">
        <v>39</v>
      </c>
      <c r="D34" s="26" t="s">
        <v>98</v>
      </c>
      <c r="F34" s="12"/>
      <c r="G34" s="12"/>
      <c r="H34" s="12"/>
      <c r="I34" s="12"/>
      <c r="J34" s="12"/>
      <c r="K34" s="12">
        <v>0</v>
      </c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8"/>
        <v>0</v>
      </c>
      <c r="V34" s="28"/>
      <c r="W34" s="5">
        <f t="shared" si="1"/>
        <v>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8" customFormat="1" ht="22.5" customHeight="1">
      <c r="A35" s="27"/>
      <c r="B35" s="29" t="s">
        <v>31</v>
      </c>
      <c r="D35" s="26" t="s">
        <v>33</v>
      </c>
      <c r="F35" s="12"/>
      <c r="G35" s="12"/>
      <c r="H35" s="12"/>
      <c r="I35" s="12"/>
      <c r="J35" s="12"/>
      <c r="K35" s="12">
        <v>36556800</v>
      </c>
      <c r="L35" s="12">
        <v>263783059</v>
      </c>
      <c r="M35" s="12"/>
      <c r="N35" s="12"/>
      <c r="O35" s="12"/>
      <c r="P35" s="12">
        <v>18436000</v>
      </c>
      <c r="Q35" s="12"/>
      <c r="R35" s="12"/>
      <c r="S35" s="12"/>
      <c r="T35" s="12"/>
      <c r="U35" s="12">
        <f t="shared" si="8"/>
        <v>318775859</v>
      </c>
      <c r="V35" s="28"/>
      <c r="W35" s="5">
        <f t="shared" si="1"/>
        <v>318775859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8" customFormat="1" ht="22.5" customHeight="1">
      <c r="A36" s="27"/>
      <c r="B36" s="29" t="s">
        <v>32</v>
      </c>
      <c r="D36" s="26" t="s">
        <v>34</v>
      </c>
      <c r="F36" s="12"/>
      <c r="G36" s="12"/>
      <c r="H36" s="12"/>
      <c r="I36" s="12"/>
      <c r="J36" s="12"/>
      <c r="K36" s="12">
        <v>1623809</v>
      </c>
      <c r="L36" s="12"/>
      <c r="M36" s="12"/>
      <c r="N36" s="12"/>
      <c r="O36" s="12">
        <v>8166613</v>
      </c>
      <c r="P36" s="12"/>
      <c r="Q36" s="12"/>
      <c r="R36" s="12"/>
      <c r="S36" s="12">
        <v>0</v>
      </c>
      <c r="T36" s="12"/>
      <c r="U36" s="12">
        <f t="shared" si="8"/>
        <v>9790422</v>
      </c>
      <c r="V36" s="28"/>
      <c r="W36" s="5">
        <f t="shared" si="1"/>
        <v>9790422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8" customFormat="1" ht="22.5" customHeight="1">
      <c r="A37" s="27"/>
      <c r="B37" s="29" t="s">
        <v>37</v>
      </c>
      <c r="D37" s="26" t="s">
        <v>47</v>
      </c>
      <c r="F37" s="12"/>
      <c r="G37" s="12"/>
      <c r="H37" s="12">
        <v>3502436</v>
      </c>
      <c r="I37" s="12"/>
      <c r="J37" s="12"/>
      <c r="K37" s="12">
        <v>1403130044</v>
      </c>
      <c r="L37" s="12"/>
      <c r="M37" s="12">
        <v>374850</v>
      </c>
      <c r="N37" s="12"/>
      <c r="O37" s="12"/>
      <c r="P37" s="12">
        <v>8703558</v>
      </c>
      <c r="Q37" s="12"/>
      <c r="R37" s="12"/>
      <c r="S37" s="12">
        <v>22696000</v>
      </c>
      <c r="T37" s="12"/>
      <c r="U37" s="12">
        <f t="shared" si="8"/>
        <v>1438406888</v>
      </c>
      <c r="V37" s="28"/>
      <c r="W37" s="5">
        <f t="shared" si="1"/>
        <v>1415710888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8" customFormat="1" ht="22.5" customHeight="1">
      <c r="A38" s="27"/>
      <c r="B38" s="29" t="s">
        <v>21</v>
      </c>
      <c r="D38" s="26" t="s">
        <v>36</v>
      </c>
      <c r="F38" s="12">
        <v>0</v>
      </c>
      <c r="G38" s="12">
        <v>0</v>
      </c>
      <c r="H38" s="12">
        <v>0</v>
      </c>
      <c r="I38" s="12">
        <v>0</v>
      </c>
      <c r="J38" s="12">
        <v>889931</v>
      </c>
      <c r="K38" s="12">
        <v>67513368</v>
      </c>
      <c r="L38" s="12">
        <v>0</v>
      </c>
      <c r="M38" s="12">
        <v>0</v>
      </c>
      <c r="N38" s="12">
        <v>1376055</v>
      </c>
      <c r="O38" s="12">
        <v>665911</v>
      </c>
      <c r="P38" s="12">
        <v>4152050</v>
      </c>
      <c r="Q38" s="12">
        <v>244854</v>
      </c>
      <c r="R38" s="12">
        <v>5897000</v>
      </c>
      <c r="S38" s="12">
        <v>5111000</v>
      </c>
      <c r="T38" s="12">
        <v>18507000</v>
      </c>
      <c r="U38" s="12">
        <f t="shared" si="8"/>
        <v>104357169</v>
      </c>
      <c r="V38" s="28"/>
      <c r="W38" s="5">
        <f t="shared" si="1"/>
        <v>80739169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8" customFormat="1" ht="22.5" customHeight="1">
      <c r="A39" s="27"/>
      <c r="B39" s="29" t="s">
        <v>23</v>
      </c>
      <c r="D39" s="26" t="s">
        <v>35</v>
      </c>
      <c r="F39" s="12">
        <v>14598000</v>
      </c>
      <c r="G39" s="12">
        <v>0</v>
      </c>
      <c r="H39" s="12">
        <v>81613410</v>
      </c>
      <c r="I39" s="12">
        <v>0</v>
      </c>
      <c r="J39" s="12">
        <v>0</v>
      </c>
      <c r="K39" s="12">
        <v>3608516</v>
      </c>
      <c r="L39" s="12">
        <v>40064</v>
      </c>
      <c r="M39" s="12">
        <v>0</v>
      </c>
      <c r="N39" s="12">
        <v>0</v>
      </c>
      <c r="O39" s="12">
        <v>0</v>
      </c>
      <c r="P39" s="12">
        <v>123020623</v>
      </c>
      <c r="Q39" s="12">
        <v>1320708</v>
      </c>
      <c r="R39" s="12">
        <v>62997</v>
      </c>
      <c r="S39" s="12">
        <v>3054000</v>
      </c>
      <c r="T39" s="12">
        <v>3687000</v>
      </c>
      <c r="U39" s="12">
        <f t="shared" si="8"/>
        <v>231005318</v>
      </c>
      <c r="V39" s="28"/>
      <c r="W39" s="5">
        <f t="shared" si="1"/>
        <v>224264318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8" customFormat="1" ht="22.5" customHeight="1">
      <c r="A40" s="27"/>
      <c r="B40" s="29" t="s">
        <v>96</v>
      </c>
      <c r="D40" s="26" t="s">
        <v>97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>
        <f t="shared" si="8"/>
        <v>0</v>
      </c>
      <c r="V40" s="28"/>
      <c r="W40" s="5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8" customFormat="1" ht="22.5" customHeight="1">
      <c r="A41" s="27"/>
      <c r="B41" s="32">
        <v>30</v>
      </c>
      <c r="C41" s="33"/>
      <c r="D41" s="34" t="s">
        <v>100</v>
      </c>
      <c r="F41" s="14"/>
      <c r="G41" s="14"/>
      <c r="H41" s="14"/>
      <c r="I41" s="1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>
        <f t="shared" si="8"/>
        <v>0</v>
      </c>
      <c r="V41" s="28"/>
      <c r="W41" s="5">
        <f t="shared" si="1"/>
        <v>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ht="22.5" customHeight="1">
      <c r="A42" s="3"/>
      <c r="B42" s="32" t="s">
        <v>77</v>
      </c>
      <c r="C42" s="33"/>
      <c r="D42" s="34" t="s">
        <v>15</v>
      </c>
      <c r="E42" s="18"/>
      <c r="F42" s="14">
        <f>SUM(F43:F45)</f>
        <v>0</v>
      </c>
      <c r="G42" s="14">
        <f aca="true" t="shared" si="9" ref="G42:U42">SUM(G43:G45)</f>
        <v>0</v>
      </c>
      <c r="H42" s="14">
        <f t="shared" si="9"/>
        <v>0</v>
      </c>
      <c r="I42" s="14">
        <f t="shared" si="9"/>
        <v>1516702501</v>
      </c>
      <c r="J42" s="14">
        <f t="shared" si="9"/>
        <v>46029533630</v>
      </c>
      <c r="K42" s="14">
        <f t="shared" si="9"/>
        <v>433048907033</v>
      </c>
      <c r="L42" s="14">
        <f t="shared" si="9"/>
        <v>31688070042</v>
      </c>
      <c r="M42" s="14">
        <f t="shared" si="9"/>
        <v>39164650846</v>
      </c>
      <c r="N42" s="14">
        <f t="shared" si="9"/>
        <v>95419903</v>
      </c>
      <c r="O42" s="14">
        <f t="shared" si="9"/>
        <v>58269491598</v>
      </c>
      <c r="P42" s="14">
        <f t="shared" si="9"/>
        <v>0</v>
      </c>
      <c r="Q42" s="14">
        <f>SUM(Q43:Q45)</f>
        <v>181399379061</v>
      </c>
      <c r="R42" s="14">
        <f t="shared" si="9"/>
        <v>1133493425</v>
      </c>
      <c r="S42" s="14">
        <f t="shared" si="9"/>
        <v>0</v>
      </c>
      <c r="T42" s="14">
        <f t="shared" si="9"/>
        <v>0</v>
      </c>
      <c r="U42" s="54">
        <f t="shared" si="9"/>
        <v>792345648039</v>
      </c>
      <c r="V42" s="2"/>
      <c r="W42" s="5">
        <f t="shared" si="1"/>
        <v>792345648039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8" customFormat="1" ht="22.5" customHeight="1">
      <c r="A43" s="27"/>
      <c r="B43" s="29" t="s">
        <v>20</v>
      </c>
      <c r="D43" s="26" t="s">
        <v>42</v>
      </c>
      <c r="F43" s="12">
        <v>0</v>
      </c>
      <c r="G43" s="12"/>
      <c r="H43" s="12"/>
      <c r="I43" s="12">
        <v>268880740</v>
      </c>
      <c r="J43" s="12">
        <v>99224134</v>
      </c>
      <c r="K43" s="12">
        <v>776052534</v>
      </c>
      <c r="L43" s="12">
        <v>129526787</v>
      </c>
      <c r="M43" s="12">
        <v>414338076</v>
      </c>
      <c r="N43" s="12">
        <v>95419903</v>
      </c>
      <c r="O43" s="12"/>
      <c r="P43" s="12"/>
      <c r="Q43" s="12"/>
      <c r="R43" s="12">
        <v>131094178</v>
      </c>
      <c r="S43" s="12"/>
      <c r="T43" s="12"/>
      <c r="U43" s="12">
        <f aca="true" t="shared" si="10" ref="U43:U49">SUM(F43:T43)</f>
        <v>1914536352</v>
      </c>
      <c r="V43" s="28"/>
      <c r="W43" s="5">
        <f t="shared" si="1"/>
        <v>1914536352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8" customFormat="1" ht="22.5" customHeight="1">
      <c r="A44" s="27"/>
      <c r="B44" s="29" t="s">
        <v>39</v>
      </c>
      <c r="D44" s="26" t="s">
        <v>43</v>
      </c>
      <c r="F44" s="12"/>
      <c r="G44" s="12"/>
      <c r="H44" s="12"/>
      <c r="I44" s="12">
        <v>1247821761</v>
      </c>
      <c r="J44" s="12">
        <v>45930309496</v>
      </c>
      <c r="K44" s="12">
        <v>432272854499</v>
      </c>
      <c r="L44" s="12">
        <v>31558543255</v>
      </c>
      <c r="M44" s="12">
        <v>38750312770</v>
      </c>
      <c r="N44" s="12"/>
      <c r="O44" s="12">
        <v>58269491598</v>
      </c>
      <c r="P44" s="12"/>
      <c r="Q44" s="12">
        <v>181399379061</v>
      </c>
      <c r="R44" s="12">
        <v>1002399247</v>
      </c>
      <c r="S44" s="12"/>
      <c r="T44" s="12"/>
      <c r="U44" s="12">
        <f t="shared" si="10"/>
        <v>790431111687</v>
      </c>
      <c r="V44" s="28"/>
      <c r="W44" s="5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8" customFormat="1" ht="22.5" customHeight="1">
      <c r="A45" s="27"/>
      <c r="B45" s="29" t="s">
        <v>31</v>
      </c>
      <c r="D45" s="26" t="s">
        <v>101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>
        <f t="shared" si="10"/>
        <v>0</v>
      </c>
      <c r="V45" s="28"/>
      <c r="W45" s="5">
        <f t="shared" si="1"/>
        <v>0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8" customFormat="1" ht="22.5" customHeight="1">
      <c r="A46" s="27"/>
      <c r="B46" s="25" t="s">
        <v>16</v>
      </c>
      <c r="D46" s="26" t="s">
        <v>40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f t="shared" si="10"/>
        <v>0</v>
      </c>
      <c r="V46" s="28"/>
      <c r="W46" s="5">
        <f t="shared" si="1"/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8" customFormat="1" ht="22.5" customHeight="1">
      <c r="A47" s="27"/>
      <c r="B47" s="25" t="s">
        <v>17</v>
      </c>
      <c r="D47" s="26" t="s">
        <v>18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194223431189</v>
      </c>
      <c r="R47" s="12"/>
      <c r="S47" s="12"/>
      <c r="T47" s="12"/>
      <c r="U47" s="12">
        <f t="shared" si="10"/>
        <v>194223431189</v>
      </c>
      <c r="V47" s="28"/>
      <c r="W47" s="5">
        <f t="shared" si="1"/>
        <v>194223431189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8" customFormat="1" ht="22.5" customHeight="1">
      <c r="A48" s="27"/>
      <c r="B48" s="25" t="s">
        <v>78</v>
      </c>
      <c r="D48" s="26" t="s">
        <v>41</v>
      </c>
      <c r="F48" s="12">
        <v>132888568</v>
      </c>
      <c r="G48" s="12">
        <v>34227878</v>
      </c>
      <c r="H48" s="12">
        <v>76668435</v>
      </c>
      <c r="I48" s="12">
        <v>1765461650</v>
      </c>
      <c r="J48" s="12">
        <v>22887372695</v>
      </c>
      <c r="K48" s="12">
        <v>79095718992</v>
      </c>
      <c r="L48" s="12">
        <v>5430407630</v>
      </c>
      <c r="M48" s="12">
        <v>10590245625</v>
      </c>
      <c r="N48" s="12">
        <v>104571250</v>
      </c>
      <c r="O48" s="12">
        <v>20275109039</v>
      </c>
      <c r="P48" s="12">
        <v>863450939</v>
      </c>
      <c r="Q48" s="12">
        <v>23591204656</v>
      </c>
      <c r="R48" s="12">
        <v>1937768307</v>
      </c>
      <c r="S48" s="12">
        <v>45227000</v>
      </c>
      <c r="T48" s="12">
        <v>1052093000</v>
      </c>
      <c r="U48" s="12">
        <f t="shared" si="10"/>
        <v>167882415664</v>
      </c>
      <c r="V48" s="28"/>
      <c r="W48" s="57">
        <f t="shared" si="1"/>
        <v>166785095664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8" customFormat="1" ht="22.5" customHeight="1">
      <c r="A49" s="27"/>
      <c r="B49" s="32" t="s">
        <v>79</v>
      </c>
      <c r="C49" s="33"/>
      <c r="D49" s="34" t="s">
        <v>19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/>
      <c r="T49" s="14"/>
      <c r="U49" s="14">
        <f t="shared" si="10"/>
        <v>0</v>
      </c>
      <c r="V49" s="28"/>
      <c r="W49" s="5">
        <f t="shared" si="1"/>
        <v>0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255488000</v>
      </c>
      <c r="T51" s="11">
        <f>+T9-T25</f>
        <v>190253000</v>
      </c>
      <c r="U51" s="4">
        <f>+U9-U25</f>
        <v>-152528247559</v>
      </c>
      <c r="V51" s="4">
        <f>+V9-V25</f>
        <v>0</v>
      </c>
      <c r="W51" s="4">
        <f>+W9-W25</f>
        <v>-152973988559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0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2021-07-12T16:05:54Z</cp:lastPrinted>
  <dcterms:created xsi:type="dcterms:W3CDTF">1998-06-30T14:14:38Z</dcterms:created>
  <dcterms:modified xsi:type="dcterms:W3CDTF">2021-10-07T12:34:34Z</dcterms:modified>
  <cp:category/>
  <cp:version/>
  <cp:contentType/>
  <cp:contentStatus/>
</cp:coreProperties>
</file>