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51" yWindow="5790" windowWidth="13830" windowHeight="7170" tabRatio="642" activeTab="0"/>
  </bookViews>
  <sheets>
    <sheet name="VIGENTE FET" sheetId="1" r:id="rId1"/>
    <sheet name="EJECUTADO FET" sheetId="2" r:id="rId2"/>
    <sheet name="EJEC NO IMPRIMIR" sheetId="3" state="hidden" r:id="rId3"/>
  </sheets>
  <definedNames>
    <definedName name="A_impresión_IM" localSheetId="2">#REF!</definedName>
    <definedName name="A_impresión_IM" localSheetId="1">#REF!</definedName>
    <definedName name="A_impresión_IM" localSheetId="0">#REF!</definedName>
    <definedName name="A_impresión_IM">#REF!</definedName>
    <definedName name="_xlnm.Print_Area" localSheetId="2">'EJEC NO IMPRIMIR'!$A$2:$U$49</definedName>
    <definedName name="_xlnm.Print_Area" localSheetId="1">'EJECUTADO FET'!$A$2:$U$30</definedName>
    <definedName name="_xlnm.Print_Area" localSheetId="0">'VIGENTE FET'!$A$2:$U$29</definedName>
    <definedName name="INICIAL" localSheetId="2">#REF!</definedName>
    <definedName name="INICIAL" localSheetId="1">#REF!</definedName>
    <definedName name="INICIAL" localSheetId="0">#REF!</definedName>
    <definedName name="INICIAL">#REF!</definedName>
    <definedName name="_xlnm.Print_Titles" localSheetId="2">'EJEC NO IMPRIMIR'!$B:$D</definedName>
    <definedName name="_xlnm.Print_Titles" localSheetId="1">'EJECUTADO FET'!$B:$D</definedName>
    <definedName name="_xlnm.Print_Titles" localSheetId="0">'VIGENTE FET'!$B:$D</definedName>
    <definedName name="Títulos_a_imprimir_IM" localSheetId="2">#REF!</definedName>
    <definedName name="Títulos_a_imprimir_IM" localSheetId="1">#REF!</definedName>
    <definedName name="Títulos_a_imprimir_IM" localSheetId="0">#REF!</definedName>
    <definedName name="Títulos_a_imprimir_IM">#REF!</definedName>
    <definedName name="TRAMI" localSheetId="2">#REF!</definedName>
    <definedName name="TRAMI" localSheetId="1">#REF!</definedName>
    <definedName name="TRAMI" localSheetId="0">#REF!</definedName>
    <definedName name="TRAMI">#REF!</definedName>
    <definedName name="VIGENTE" localSheetId="2">#REF!</definedName>
    <definedName name="VIGENTE" localSheetId="1">#REF!</definedName>
    <definedName name="VIGENTE" localSheetId="0">#REF!</definedName>
    <definedName name="VIGENTE">#REF!</definedName>
    <definedName name="xx" localSheetId="1">#REF!</definedName>
    <definedName name="xx">#REF!</definedName>
  </definedNames>
  <calcPr fullCalcOnLoad="1"/>
</workbook>
</file>

<file path=xl/sharedStrings.xml><?xml version="1.0" encoding="utf-8"?>
<sst xmlns="http://schemas.openxmlformats.org/spreadsheetml/2006/main" count="257" uniqueCount="121">
  <si>
    <t xml:space="preserve">   ST.   IT.</t>
  </si>
  <si>
    <t xml:space="preserve">I N G R E S O S </t>
  </si>
  <si>
    <t xml:space="preserve">APORTE FISCAL: </t>
  </si>
  <si>
    <t>-  Remuneraciones</t>
  </si>
  <si>
    <t>10</t>
  </si>
  <si>
    <t>SALDO INICIAL DE CAJA</t>
  </si>
  <si>
    <t>G A S T O S</t>
  </si>
  <si>
    <t>21</t>
  </si>
  <si>
    <t>GASTOS EN PERSONAL</t>
  </si>
  <si>
    <t>22</t>
  </si>
  <si>
    <t>BIENES Y SERVICIOS DE CONSUMO</t>
  </si>
  <si>
    <t>23</t>
  </si>
  <si>
    <t>24</t>
  </si>
  <si>
    <t>25</t>
  </si>
  <si>
    <t>TRANSFERENCIAS CORRIENTES</t>
  </si>
  <si>
    <t>INVERSION REAL</t>
  </si>
  <si>
    <t>32</t>
  </si>
  <si>
    <t>33</t>
  </si>
  <si>
    <t>TRANSF. DE CAPITAL</t>
  </si>
  <si>
    <t>SALDO FINAL DE CAJA</t>
  </si>
  <si>
    <t>01</t>
  </si>
  <si>
    <t>06</t>
  </si>
  <si>
    <t>RENTAS DE LA PROPIEDAD</t>
  </si>
  <si>
    <t>07</t>
  </si>
  <si>
    <t>INGRESOS DE OPERACIÓN</t>
  </si>
  <si>
    <t>08</t>
  </si>
  <si>
    <t>OTROS INGRESOS CORRIENTES</t>
  </si>
  <si>
    <t>VENTA DE ACTIVOS NO FINANCIEROS</t>
  </si>
  <si>
    <t>VENTA DE ACTIVOS FINANCIEROS</t>
  </si>
  <si>
    <t>RECUPERACION DE PRESTAMOS</t>
  </si>
  <si>
    <t>INTEGROS AL FISCO</t>
  </si>
  <si>
    <t>03</t>
  </si>
  <si>
    <t>04</t>
  </si>
  <si>
    <t>Vehiculos</t>
  </si>
  <si>
    <t>Mobiliario y Otros</t>
  </si>
  <si>
    <t>Programas Informáticos</t>
  </si>
  <si>
    <t>Equipos Informáticos</t>
  </si>
  <si>
    <t>05</t>
  </si>
  <si>
    <t>Terrenos</t>
  </si>
  <si>
    <t>02</t>
  </si>
  <si>
    <t>PRESTAMOS</t>
  </si>
  <si>
    <t>SERVICIO DE LA DEUDA</t>
  </si>
  <si>
    <t>Estudios Básicos</t>
  </si>
  <si>
    <t>Proyectos</t>
  </si>
  <si>
    <t>09</t>
  </si>
  <si>
    <t>Libre</t>
  </si>
  <si>
    <t>Servicio Deuda</t>
  </si>
  <si>
    <t>Maquinas y Equipos</t>
  </si>
  <si>
    <t>-  Resto</t>
  </si>
  <si>
    <t>SSS</t>
  </si>
  <si>
    <t>TOTAL</t>
  </si>
  <si>
    <t>TRANSF. PARA GASTOS DE CAPITAL</t>
  </si>
  <si>
    <t>PRESTACIONES DE SEG. SOCIAL</t>
  </si>
  <si>
    <t>DGOP</t>
  </si>
  <si>
    <t>FISCALIA</t>
  </si>
  <si>
    <t>DC Y F</t>
  </si>
  <si>
    <t>VIALIDAD</t>
  </si>
  <si>
    <t>DOP</t>
  </si>
  <si>
    <t>AEROP.</t>
  </si>
  <si>
    <t>CONCESIONES</t>
  </si>
  <si>
    <t>PLANEAM.</t>
  </si>
  <si>
    <t>SUBSECRET.</t>
  </si>
  <si>
    <t>DG AGUAS</t>
  </si>
  <si>
    <t>INH</t>
  </si>
  <si>
    <t>MOP</t>
  </si>
  <si>
    <t>ARQUITECT.</t>
  </si>
  <si>
    <t>DOH</t>
  </si>
  <si>
    <t>OTROS GASTOS CORRIENTES</t>
  </si>
  <si>
    <t>ADQUIS. DE ACTIVOS NO FINANCIEROS</t>
  </si>
  <si>
    <t>total mop</t>
  </si>
  <si>
    <t>sin inh y sss</t>
  </si>
  <si>
    <t>11</t>
  </si>
  <si>
    <t>12</t>
  </si>
  <si>
    <t>13</t>
  </si>
  <si>
    <t>15</t>
  </si>
  <si>
    <t>26</t>
  </si>
  <si>
    <t>29</t>
  </si>
  <si>
    <t>31</t>
  </si>
  <si>
    <t>34</t>
  </si>
  <si>
    <t>35</t>
  </si>
  <si>
    <t>A.P.R.</t>
  </si>
  <si>
    <t>02-09</t>
  </si>
  <si>
    <t>02-10</t>
  </si>
  <si>
    <t>02-13</t>
  </si>
  <si>
    <t>02-02</t>
  </si>
  <si>
    <t>02-03</t>
  </si>
  <si>
    <t>02-04</t>
  </si>
  <si>
    <t>02-06</t>
  </si>
  <si>
    <t>02-07</t>
  </si>
  <si>
    <t>02-11</t>
  </si>
  <si>
    <t>02-12</t>
  </si>
  <si>
    <t>01-01</t>
  </si>
  <si>
    <t>04-01</t>
  </si>
  <si>
    <t>05-01</t>
  </si>
  <si>
    <t>07-01</t>
  </si>
  <si>
    <t>ENDEUDAMIENTO</t>
  </si>
  <si>
    <t>99</t>
  </si>
  <si>
    <t>Otros Activos No Financieros</t>
  </si>
  <si>
    <t>Edificios</t>
  </si>
  <si>
    <t>03-01</t>
  </si>
  <si>
    <t>ADQUIS. DE ACTIVOS FINANCIEROS</t>
  </si>
  <si>
    <t xml:space="preserve">Programas  </t>
  </si>
  <si>
    <t>INGRESAR EN PESOS -----NO IMPRIMIR----</t>
  </si>
  <si>
    <t>DG CONCES.</t>
  </si>
  <si>
    <t>(Miles de $ 2021)</t>
  </si>
  <si>
    <t>02-59</t>
  </si>
  <si>
    <t>02-60</t>
  </si>
  <si>
    <t>02-63</t>
  </si>
  <si>
    <t>02-52</t>
  </si>
  <si>
    <t>02-53</t>
  </si>
  <si>
    <t>02-54</t>
  </si>
  <si>
    <t>02-56</t>
  </si>
  <si>
    <t>02-57</t>
  </si>
  <si>
    <t>02-61</t>
  </si>
  <si>
    <t>02-62</t>
  </si>
  <si>
    <t>01-51</t>
  </si>
  <si>
    <t>03-51</t>
  </si>
  <si>
    <t>04-51</t>
  </si>
  <si>
    <t>PRESUPUESTO VIGENTE MOP 2021 AL MES DE ABRIL (FONDOS FET)</t>
  </si>
  <si>
    <t>PRESUPUESTO EJECUTADO MOP 2021 AL MES DE ABRIL (FONDOS FET)</t>
  </si>
  <si>
    <t>PRESUPUESTO EJECUTADO MOP 2021 AL MES DE ABRIL</t>
  </si>
</sst>
</file>

<file path=xl/styles.xml><?xml version="1.0" encoding="utf-8"?>
<styleSheet xmlns="http://schemas.openxmlformats.org/spreadsheetml/2006/main">
  <numFmts count="1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General_)"/>
    <numFmt numFmtId="165" formatCode="dd/mm_)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</numFmts>
  <fonts count="43">
    <font>
      <sz val="10"/>
      <name val="Courie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Times New Roman"/>
      <family val="1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/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25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0" fontId="25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2" fillId="0" borderId="8" applyNumberFormat="0" applyFill="0" applyAlignment="0" applyProtection="0"/>
    <xf numFmtId="0" fontId="41" fillId="0" borderId="9" applyNumberFormat="0" applyFill="0" applyAlignment="0" applyProtection="0"/>
  </cellStyleXfs>
  <cellXfs count="74">
    <xf numFmtId="164" fontId="0" fillId="0" borderId="0" xfId="0" applyAlignment="1">
      <alignment/>
    </xf>
    <xf numFmtId="164" fontId="4" fillId="0" borderId="0" xfId="0" applyFont="1" applyAlignment="1">
      <alignment/>
    </xf>
    <xf numFmtId="37" fontId="4" fillId="0" borderId="0" xfId="0" applyNumberFormat="1" applyFont="1" applyAlignment="1" applyProtection="1">
      <alignment/>
      <protection/>
    </xf>
    <xf numFmtId="164" fontId="4" fillId="0" borderId="10" xfId="0" applyFont="1" applyBorder="1" applyAlignment="1">
      <alignment/>
    </xf>
    <xf numFmtId="3" fontId="4" fillId="0" borderId="0" xfId="0" applyNumberFormat="1" applyFont="1" applyAlignment="1" applyProtection="1">
      <alignment/>
      <protection/>
    </xf>
    <xf numFmtId="37" fontId="6" fillId="0" borderId="0" xfId="0" applyNumberFormat="1" applyFont="1" applyFill="1" applyAlignment="1" applyProtection="1">
      <alignment/>
      <protection/>
    </xf>
    <xf numFmtId="37" fontId="6" fillId="0" borderId="0" xfId="0" applyNumberFormat="1" applyFont="1" applyFill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/>
      <protection/>
    </xf>
    <xf numFmtId="164" fontId="4" fillId="0" borderId="0" xfId="0" applyFont="1" applyAlignment="1">
      <alignment/>
    </xf>
    <xf numFmtId="164" fontId="2" fillId="0" borderId="0" xfId="0" applyFont="1" applyAlignment="1">
      <alignment/>
    </xf>
    <xf numFmtId="37" fontId="4" fillId="0" borderId="11" xfId="0" applyNumberFormat="1" applyFont="1" applyFill="1" applyBorder="1" applyAlignment="1" applyProtection="1" quotePrefix="1">
      <alignment horizontal="center"/>
      <protection/>
    </xf>
    <xf numFmtId="3" fontId="4" fillId="0" borderId="0" xfId="0" applyNumberFormat="1" applyFont="1" applyFill="1" applyAlignment="1" applyProtection="1">
      <alignment/>
      <protection/>
    </xf>
    <xf numFmtId="3" fontId="5" fillId="0" borderId="12" xfId="0" applyNumberFormat="1" applyFont="1" applyFill="1" applyBorder="1" applyAlignment="1" applyProtection="1">
      <alignment vertical="center"/>
      <protection/>
    </xf>
    <xf numFmtId="3" fontId="7" fillId="0" borderId="13" xfId="0" applyNumberFormat="1" applyFont="1" applyFill="1" applyBorder="1" applyAlignment="1" applyProtection="1">
      <alignment/>
      <protection/>
    </xf>
    <xf numFmtId="3" fontId="7" fillId="0" borderId="14" xfId="0" applyNumberFormat="1" applyFont="1" applyFill="1" applyBorder="1" applyAlignment="1" applyProtection="1">
      <alignment/>
      <protection/>
    </xf>
    <xf numFmtId="3" fontId="7" fillId="0" borderId="11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/>
    </xf>
    <xf numFmtId="164" fontId="4" fillId="0" borderId="0" xfId="0" applyFont="1" applyFill="1" applyAlignment="1">
      <alignment/>
    </xf>
    <xf numFmtId="164" fontId="4" fillId="0" borderId="0" xfId="0" applyFont="1" applyFill="1" applyAlignment="1" applyProtection="1">
      <alignment horizontal="left"/>
      <protection/>
    </xf>
    <xf numFmtId="164" fontId="4" fillId="0" borderId="0" xfId="0" applyFont="1" applyFill="1" applyBorder="1" applyAlignment="1">
      <alignment/>
    </xf>
    <xf numFmtId="164" fontId="3" fillId="0" borderId="14" xfId="0" applyFont="1" applyFill="1" applyBorder="1" applyAlignment="1">
      <alignment horizontal="center"/>
    </xf>
    <xf numFmtId="164" fontId="42" fillId="0" borderId="0" xfId="0" applyFont="1" applyFill="1" applyAlignment="1">
      <alignment/>
    </xf>
    <xf numFmtId="165" fontId="2" fillId="0" borderId="0" xfId="0" applyNumberFormat="1" applyFont="1" applyFill="1" applyAlignment="1" applyProtection="1">
      <alignment/>
      <protection/>
    </xf>
    <xf numFmtId="37" fontId="3" fillId="0" borderId="11" xfId="0" applyNumberFormat="1" applyFont="1" applyFill="1" applyBorder="1" applyAlignment="1" applyProtection="1">
      <alignment horizontal="center"/>
      <protection/>
    </xf>
    <xf numFmtId="164" fontId="5" fillId="0" borderId="10" xfId="0" applyFont="1" applyFill="1" applyBorder="1" applyAlignment="1">
      <alignment vertical="center"/>
    </xf>
    <xf numFmtId="37" fontId="5" fillId="0" borderId="15" xfId="0" applyNumberFormat="1" applyFont="1" applyFill="1" applyBorder="1" applyAlignment="1" applyProtection="1">
      <alignment horizontal="left" vertical="center"/>
      <protection/>
    </xf>
    <xf numFmtId="164" fontId="5" fillId="0" borderId="16" xfId="0" applyFont="1" applyFill="1" applyBorder="1" applyAlignment="1">
      <alignment vertical="center"/>
    </xf>
    <xf numFmtId="37" fontId="5" fillId="0" borderId="17" xfId="0" applyNumberFormat="1" applyFont="1" applyFill="1" applyBorder="1" applyAlignment="1" applyProtection="1">
      <alignment horizontal="center" vertical="center"/>
      <protection/>
    </xf>
    <xf numFmtId="164" fontId="5" fillId="0" borderId="0" xfId="0" applyFont="1" applyFill="1" applyBorder="1" applyAlignment="1">
      <alignment vertical="center"/>
    </xf>
    <xf numFmtId="37" fontId="6" fillId="0" borderId="12" xfId="0" applyNumberFormat="1" applyFont="1" applyFill="1" applyBorder="1" applyAlignment="1" applyProtection="1">
      <alignment vertical="center"/>
      <protection/>
    </xf>
    <xf numFmtId="164" fontId="6" fillId="0" borderId="0" xfId="0" applyFont="1" applyFill="1" applyAlignment="1">
      <alignment vertical="center"/>
    </xf>
    <xf numFmtId="37" fontId="4" fillId="0" borderId="18" xfId="0" applyNumberFormat="1" applyFont="1" applyFill="1" applyBorder="1" applyAlignment="1" applyProtection="1" quotePrefix="1">
      <alignment horizontal="center"/>
      <protection/>
    </xf>
    <xf numFmtId="37" fontId="4" fillId="0" borderId="10" xfId="0" applyNumberFormat="1" applyFont="1" applyFill="1" applyBorder="1" applyAlignment="1" applyProtection="1">
      <alignment horizontal="left"/>
      <protection/>
    </xf>
    <xf numFmtId="164" fontId="4" fillId="0" borderId="10" xfId="0" applyFont="1" applyFill="1" applyBorder="1" applyAlignment="1">
      <alignment/>
    </xf>
    <xf numFmtId="37" fontId="4" fillId="0" borderId="0" xfId="0" applyNumberFormat="1" applyFont="1" applyFill="1" applyBorder="1" applyAlignment="1" applyProtection="1">
      <alignment/>
      <protection/>
    </xf>
    <xf numFmtId="37" fontId="4" fillId="0" borderId="18" xfId="0" applyNumberFormat="1" applyFont="1" applyFill="1" applyBorder="1" applyAlignment="1" applyProtection="1" quotePrefix="1">
      <alignment horizontal="right"/>
      <protection/>
    </xf>
    <xf numFmtId="164" fontId="5" fillId="0" borderId="15" xfId="0" applyFont="1" applyFill="1" applyBorder="1" applyAlignment="1">
      <alignment vertical="center"/>
    </xf>
    <xf numFmtId="37" fontId="4" fillId="0" borderId="0" xfId="0" applyNumberFormat="1" applyFont="1" applyFill="1" applyAlignment="1" applyProtection="1">
      <alignment horizontal="left"/>
      <protection/>
    </xf>
    <xf numFmtId="164" fontId="4" fillId="0" borderId="10" xfId="0" applyFont="1" applyFill="1" applyBorder="1" applyAlignment="1" applyProtection="1">
      <alignment horizontal="left"/>
      <protection/>
    </xf>
    <xf numFmtId="37" fontId="4" fillId="0" borderId="19" xfId="0" applyNumberFormat="1" applyFont="1" applyFill="1" applyBorder="1" applyAlignment="1" applyProtection="1" quotePrefix="1">
      <alignment horizontal="center"/>
      <protection/>
    </xf>
    <xf numFmtId="164" fontId="4" fillId="0" borderId="20" xfId="0" applyFont="1" applyFill="1" applyBorder="1" applyAlignment="1">
      <alignment/>
    </xf>
    <xf numFmtId="37" fontId="4" fillId="0" borderId="21" xfId="0" applyNumberFormat="1" applyFont="1" applyFill="1" applyBorder="1" applyAlignment="1" applyProtection="1">
      <alignment horizontal="left"/>
      <protection/>
    </xf>
    <xf numFmtId="164" fontId="2" fillId="0" borderId="0" xfId="0" applyFont="1" applyFill="1" applyAlignment="1" applyProtection="1">
      <alignment horizontal="left"/>
      <protection/>
    </xf>
    <xf numFmtId="164" fontId="4" fillId="0" borderId="0" xfId="0" applyFont="1" applyFill="1" applyAlignment="1">
      <alignment/>
    </xf>
    <xf numFmtId="164" fontId="2" fillId="0" borderId="0" xfId="0" applyFont="1" applyFill="1" applyAlignment="1">
      <alignment/>
    </xf>
    <xf numFmtId="37" fontId="2" fillId="0" borderId="0" xfId="0" applyNumberFormat="1" applyFont="1" applyFill="1" applyAlignment="1" applyProtection="1">
      <alignment horizontal="left"/>
      <protection/>
    </xf>
    <xf numFmtId="164" fontId="4" fillId="0" borderId="22" xfId="0" applyFont="1" applyFill="1" applyBorder="1" applyAlignment="1">
      <alignment/>
    </xf>
    <xf numFmtId="39" fontId="4" fillId="0" borderId="0" xfId="0" applyNumberFormat="1" applyFont="1" applyFill="1" applyAlignment="1" applyProtection="1">
      <alignment/>
      <protection/>
    </xf>
    <xf numFmtId="37" fontId="4" fillId="0" borderId="23" xfId="0" applyNumberFormat="1" applyFont="1" applyFill="1" applyBorder="1" applyAlignment="1" applyProtection="1" quotePrefix="1">
      <alignment horizontal="right"/>
      <protection/>
    </xf>
    <xf numFmtId="37" fontId="4" fillId="0" borderId="24" xfId="0" applyNumberFormat="1" applyFont="1" applyFill="1" applyBorder="1" applyAlignment="1" applyProtection="1">
      <alignment horizontal="left"/>
      <protection/>
    </xf>
    <xf numFmtId="164" fontId="42" fillId="0" borderId="0" xfId="0" applyFont="1" applyFill="1" applyAlignment="1">
      <alignment/>
    </xf>
    <xf numFmtId="164" fontId="3" fillId="0" borderId="10" xfId="0" applyFont="1" applyFill="1" applyBorder="1" applyAlignment="1">
      <alignment vertical="center"/>
    </xf>
    <xf numFmtId="37" fontId="3" fillId="0" borderId="15" xfId="0" applyNumberFormat="1" applyFont="1" applyFill="1" applyBorder="1" applyAlignment="1" applyProtection="1">
      <alignment horizontal="left" vertical="center"/>
      <protection/>
    </xf>
    <xf numFmtId="164" fontId="3" fillId="0" borderId="16" xfId="0" applyFont="1" applyFill="1" applyBorder="1" applyAlignment="1">
      <alignment vertical="center"/>
    </xf>
    <xf numFmtId="37" fontId="3" fillId="0" borderId="17" xfId="0" applyNumberFormat="1" applyFont="1" applyFill="1" applyBorder="1" applyAlignment="1" applyProtection="1">
      <alignment horizontal="center" vertical="center"/>
      <protection/>
    </xf>
    <xf numFmtId="164" fontId="3" fillId="0" borderId="0" xfId="0" applyFont="1" applyFill="1" applyBorder="1" applyAlignment="1">
      <alignment vertical="center"/>
    </xf>
    <xf numFmtId="3" fontId="3" fillId="0" borderId="12" xfId="0" applyNumberFormat="1" applyFont="1" applyFill="1" applyBorder="1" applyAlignment="1" applyProtection="1">
      <alignment vertical="center"/>
      <protection/>
    </xf>
    <xf numFmtId="37" fontId="4" fillId="0" borderId="12" xfId="0" applyNumberFormat="1" applyFont="1" applyFill="1" applyBorder="1" applyAlignment="1" applyProtection="1">
      <alignment vertical="center"/>
      <protection/>
    </xf>
    <xf numFmtId="37" fontId="4" fillId="0" borderId="0" xfId="0" applyNumberFormat="1" applyFont="1" applyFill="1" applyAlignment="1" applyProtection="1">
      <alignment vertical="center"/>
      <protection/>
    </xf>
    <xf numFmtId="164" fontId="4" fillId="0" borderId="0" xfId="0" applyFont="1" applyFill="1" applyAlignment="1">
      <alignment vertical="center"/>
    </xf>
    <xf numFmtId="164" fontId="3" fillId="0" borderId="15" xfId="0" applyFont="1" applyFill="1" applyBorder="1" applyAlignment="1">
      <alignment vertical="center"/>
    </xf>
    <xf numFmtId="3" fontId="7" fillId="0" borderId="12" xfId="0" applyNumberFormat="1" applyFont="1" applyFill="1" applyBorder="1" applyAlignment="1" applyProtection="1">
      <alignment/>
      <protection/>
    </xf>
    <xf numFmtId="164" fontId="4" fillId="0" borderId="14" xfId="0" applyFont="1" applyFill="1" applyBorder="1" applyAlignment="1">
      <alignment horizontal="center" wrapText="1"/>
    </xf>
    <xf numFmtId="37" fontId="6" fillId="33" borderId="0" xfId="0" applyNumberFormat="1" applyFont="1" applyFill="1" applyAlignment="1" applyProtection="1">
      <alignment/>
      <protection/>
    </xf>
    <xf numFmtId="3" fontId="7" fillId="0" borderId="11" xfId="0" applyNumberFormat="1" applyFont="1" applyBorder="1" applyAlignment="1" applyProtection="1">
      <alignment/>
      <protection/>
    </xf>
    <xf numFmtId="37" fontId="6" fillId="0" borderId="17" xfId="0" applyNumberFormat="1" applyFont="1" applyFill="1" applyBorder="1" applyAlignment="1" applyProtection="1">
      <alignment vertical="center"/>
      <protection/>
    </xf>
    <xf numFmtId="37" fontId="6" fillId="0" borderId="18" xfId="0" applyNumberFormat="1" applyFont="1" applyFill="1" applyBorder="1" applyAlignment="1" applyProtection="1">
      <alignment vertical="center"/>
      <protection/>
    </xf>
    <xf numFmtId="41" fontId="4" fillId="0" borderId="0" xfId="48" applyFont="1" applyFill="1" applyAlignment="1">
      <alignment/>
    </xf>
    <xf numFmtId="164" fontId="3" fillId="0" borderId="0" xfId="0" applyFont="1" applyFill="1" applyAlignment="1">
      <alignment/>
    </xf>
    <xf numFmtId="0" fontId="1" fillId="0" borderId="25" xfId="53" applyFont="1" applyFill="1" applyBorder="1" applyAlignment="1">
      <alignment wrapText="1"/>
      <protection/>
    </xf>
    <xf numFmtId="0" fontId="1" fillId="0" borderId="25" xfId="53" applyFont="1" applyFill="1" applyBorder="1" applyAlignment="1">
      <alignment horizontal="right" wrapText="1"/>
      <protection/>
    </xf>
    <xf numFmtId="164" fontId="3" fillId="0" borderId="0" xfId="0" applyFont="1" applyFill="1" applyAlignment="1">
      <alignment horizontal="center"/>
    </xf>
    <xf numFmtId="164" fontId="4" fillId="0" borderId="0" xfId="0" applyFont="1" applyFill="1" applyAlignment="1">
      <alignment horizontal="center"/>
    </xf>
    <xf numFmtId="164" fontId="42" fillId="34" borderId="0" xfId="0" applyFont="1" applyFill="1" applyAlignment="1">
      <alignment horizont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_VIGENTE FET" xfId="53"/>
    <cellStyle name="Notas" xfId="54"/>
    <cellStyle name="Notas 2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485775</xdr:colOff>
      <xdr:row>1</xdr:row>
      <xdr:rowOff>0</xdr:rowOff>
    </xdr:from>
    <xdr:to>
      <xdr:col>3</xdr:col>
      <xdr:colOff>1781175</xdr:colOff>
      <xdr:row>6</xdr:row>
      <xdr:rowOff>28575</xdr:rowOff>
    </xdr:to>
    <xdr:pic>
      <xdr:nvPicPr>
        <xdr:cNvPr id="1" name="2 Imagen" descr="logo-mop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76350" y="228600"/>
          <a:ext cx="1295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H79"/>
  <sheetViews>
    <sheetView tabSelected="1" zoomScale="55" zoomScaleNormal="55" zoomScalePageLayoutView="0" workbookViewId="0" topLeftCell="A1">
      <selection activeCell="O43" sqref="O43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2.50390625" style="17" customWidth="1"/>
    <col min="6" max="6" width="13.50390625" style="17" customWidth="1"/>
    <col min="7" max="7" width="14.25390625" style="17" bestFit="1" customWidth="1"/>
    <col min="8" max="8" width="13.25390625" style="17" customWidth="1"/>
    <col min="9" max="9" width="14.50390625" style="17" customWidth="1"/>
    <col min="10" max="10" width="17.625" style="17" bestFit="1" customWidth="1"/>
    <col min="11" max="11" width="18.125" style="17" customWidth="1"/>
    <col min="12" max="13" width="15.875" style="17" bestFit="1" customWidth="1"/>
    <col min="14" max="14" width="15.875" style="17" customWidth="1"/>
    <col min="15" max="15" width="17.625" style="17" bestFit="1" customWidth="1"/>
    <col min="16" max="16" width="14.75390625" style="17" customWidth="1"/>
    <col min="17" max="17" width="16.375" style="17" customWidth="1"/>
    <col min="18" max="18" width="15.875" style="17" bestFit="1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43"/>
      <c r="K2" s="71" t="s">
        <v>118</v>
      </c>
      <c r="L2" s="71"/>
      <c r="M2" s="71"/>
      <c r="N2" s="71"/>
      <c r="O2" s="71"/>
      <c r="P2" s="71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44"/>
      <c r="M3" s="44" t="s">
        <v>104</v>
      </c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Y5" s="17"/>
      <c r="Z5" s="17"/>
    </row>
    <row r="6" spans="2:18" s="17" customFormat="1" ht="18" customHeight="1">
      <c r="B6" s="37"/>
      <c r="F6" s="67">
        <f>+F9-F13</f>
        <v>0</v>
      </c>
      <c r="G6" s="67">
        <f aca="true" t="shared" si="0" ref="G6:R6">+G9-G13</f>
        <v>0</v>
      </c>
      <c r="H6" s="67">
        <f t="shared" si="0"/>
        <v>0</v>
      </c>
      <c r="I6" s="67">
        <f t="shared" si="0"/>
        <v>0</v>
      </c>
      <c r="J6" s="67">
        <f t="shared" si="0"/>
        <v>0</v>
      </c>
      <c r="K6" s="67">
        <f t="shared" si="0"/>
        <v>0</v>
      </c>
      <c r="L6" s="67">
        <f t="shared" si="0"/>
        <v>0</v>
      </c>
      <c r="M6" s="67">
        <f t="shared" si="0"/>
        <v>0</v>
      </c>
      <c r="N6" s="67">
        <f t="shared" si="0"/>
        <v>0</v>
      </c>
      <c r="O6" s="67">
        <f t="shared" si="0"/>
        <v>0</v>
      </c>
      <c r="P6" s="67">
        <f t="shared" si="0"/>
        <v>0</v>
      </c>
      <c r="Q6" s="67">
        <f t="shared" si="0"/>
        <v>0</v>
      </c>
      <c r="R6" s="67">
        <f t="shared" si="0"/>
        <v>0</v>
      </c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30" customFormat="1" ht="24.75" customHeight="1">
      <c r="A9" s="24"/>
      <c r="B9" s="25" t="s">
        <v>0</v>
      </c>
      <c r="C9" s="26"/>
      <c r="D9" s="27" t="s">
        <v>1</v>
      </c>
      <c r="E9" s="28"/>
      <c r="F9" s="12">
        <f>+SUM(F11:F12)</f>
        <v>30961</v>
      </c>
      <c r="G9" s="12">
        <f aca="true" t="shared" si="1" ref="G9:T9">+SUM(G11:G12)</f>
        <v>211809</v>
      </c>
      <c r="H9" s="12">
        <f t="shared" si="1"/>
        <v>227682</v>
      </c>
      <c r="I9" s="12">
        <f t="shared" si="1"/>
        <v>5976062</v>
      </c>
      <c r="J9" s="12">
        <f t="shared" si="1"/>
        <v>100670517</v>
      </c>
      <c r="K9" s="12">
        <f t="shared" si="1"/>
        <v>463936327</v>
      </c>
      <c r="L9" s="12">
        <f t="shared" si="1"/>
        <v>10492318</v>
      </c>
      <c r="M9" s="12">
        <f t="shared" si="1"/>
        <v>46815131</v>
      </c>
      <c r="N9" s="12">
        <f t="shared" si="1"/>
        <v>186033</v>
      </c>
      <c r="O9" s="12">
        <f t="shared" si="1"/>
        <v>104543895</v>
      </c>
      <c r="P9" s="12">
        <f t="shared" si="1"/>
        <v>869642</v>
      </c>
      <c r="Q9" s="12">
        <f t="shared" si="1"/>
        <v>25519337</v>
      </c>
      <c r="R9" s="12">
        <f t="shared" si="1"/>
        <v>10120399</v>
      </c>
      <c r="S9" s="12">
        <f t="shared" si="1"/>
        <v>0</v>
      </c>
      <c r="T9" s="12">
        <f t="shared" si="1"/>
        <v>0</v>
      </c>
      <c r="U9" s="12">
        <f>SUM(U11,U12)</f>
        <v>769600113</v>
      </c>
      <c r="V9" s="66"/>
      <c r="W9" s="65" t="e">
        <f>SUM(#REF!,#REF!,#REF!,#REF!,#REF!,#REF!,#REF!,W10,W11,W12,#REF!)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2" ref="W10:W29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73</v>
      </c>
      <c r="D11" s="32" t="s">
        <v>51</v>
      </c>
      <c r="F11" s="13">
        <v>30961</v>
      </c>
      <c r="G11" s="13">
        <v>211809</v>
      </c>
      <c r="H11" s="13">
        <v>227682</v>
      </c>
      <c r="I11" s="13">
        <v>5976062</v>
      </c>
      <c r="J11" s="13">
        <v>100670517</v>
      </c>
      <c r="K11" s="13">
        <v>463936327</v>
      </c>
      <c r="L11" s="13">
        <v>10492318</v>
      </c>
      <c r="M11" s="13">
        <v>46815131</v>
      </c>
      <c r="N11" s="13">
        <v>186033</v>
      </c>
      <c r="O11" s="13">
        <v>104543895</v>
      </c>
      <c r="P11" s="13">
        <v>869642</v>
      </c>
      <c r="Q11" s="13">
        <v>25519337</v>
      </c>
      <c r="R11" s="13">
        <v>10120399</v>
      </c>
      <c r="S11" s="13"/>
      <c r="T11" s="13"/>
      <c r="U11" s="13">
        <f>SUM(F11:T11)</f>
        <v>769600113</v>
      </c>
      <c r="V11" s="34"/>
      <c r="W11" s="5">
        <f t="shared" si="2"/>
        <v>769600113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/>
      <c r="D12" s="32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>
        <f>SUM(F12:T12)</f>
        <v>0</v>
      </c>
      <c r="V12" s="34"/>
      <c r="W12" s="5">
        <f t="shared" si="2"/>
        <v>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30" customFormat="1" ht="24.75" customHeight="1">
      <c r="A13" s="24"/>
      <c r="B13" s="36"/>
      <c r="C13" s="26"/>
      <c r="D13" s="27" t="s">
        <v>6</v>
      </c>
      <c r="E13" s="28"/>
      <c r="F13" s="12">
        <f aca="true" t="shared" si="3" ref="F13:U13">SUM(F14,F15,F16,F25,F29)</f>
        <v>30961</v>
      </c>
      <c r="G13" s="12">
        <f t="shared" si="3"/>
        <v>211809</v>
      </c>
      <c r="H13" s="12">
        <f t="shared" si="3"/>
        <v>227682</v>
      </c>
      <c r="I13" s="12">
        <f t="shared" si="3"/>
        <v>5976062</v>
      </c>
      <c r="J13" s="12">
        <f t="shared" si="3"/>
        <v>100670517</v>
      </c>
      <c r="K13" s="12">
        <f t="shared" si="3"/>
        <v>463936327</v>
      </c>
      <c r="L13" s="12">
        <f t="shared" si="3"/>
        <v>10492318</v>
      </c>
      <c r="M13" s="12">
        <f t="shared" si="3"/>
        <v>46815131</v>
      </c>
      <c r="N13" s="12">
        <f t="shared" si="3"/>
        <v>186033</v>
      </c>
      <c r="O13" s="12">
        <f t="shared" si="3"/>
        <v>104543895</v>
      </c>
      <c r="P13" s="12">
        <f t="shared" si="3"/>
        <v>869642</v>
      </c>
      <c r="Q13" s="12">
        <f t="shared" si="3"/>
        <v>25519337</v>
      </c>
      <c r="R13" s="12">
        <f t="shared" si="3"/>
        <v>10120399</v>
      </c>
      <c r="S13" s="12">
        <f t="shared" si="3"/>
        <v>0</v>
      </c>
      <c r="T13" s="12">
        <f t="shared" si="3"/>
        <v>0</v>
      </c>
      <c r="U13" s="12">
        <f t="shared" si="3"/>
        <v>769600113</v>
      </c>
      <c r="V13" s="6"/>
      <c r="W13" s="29" t="e">
        <f>SUM(W14,W15,#REF!,#REF!,#REF!,#REF!,W16,W25:W25,#REF!,#REF!,#REF!,W29)</f>
        <v>#REF!</v>
      </c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</row>
    <row r="14" spans="1:34" s="19" customFormat="1" ht="22.5" customHeight="1">
      <c r="A14" s="33"/>
      <c r="B14" s="31" t="s">
        <v>7</v>
      </c>
      <c r="D14" s="32" t="s">
        <v>8</v>
      </c>
      <c r="F14" s="13">
        <v>25834</v>
      </c>
      <c r="G14" s="13">
        <v>181740</v>
      </c>
      <c r="H14" s="13">
        <v>192488</v>
      </c>
      <c r="I14" s="13">
        <v>182580</v>
      </c>
      <c r="J14" s="13">
        <v>1188070</v>
      </c>
      <c r="K14" s="13">
        <v>5608592</v>
      </c>
      <c r="L14" s="13">
        <v>463997</v>
      </c>
      <c r="M14" s="13">
        <v>463997</v>
      </c>
      <c r="N14" s="13">
        <v>157915</v>
      </c>
      <c r="O14" s="13"/>
      <c r="P14" s="13">
        <v>63742</v>
      </c>
      <c r="Q14" s="13"/>
      <c r="R14" s="13">
        <v>269525</v>
      </c>
      <c r="S14" s="13"/>
      <c r="T14" s="13"/>
      <c r="U14" s="13">
        <f>SUM(F14:T14)</f>
        <v>8798480</v>
      </c>
      <c r="V14" s="34"/>
      <c r="W14" s="5">
        <f t="shared" si="2"/>
        <v>8798480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9</v>
      </c>
      <c r="D15" s="32" t="s">
        <v>10</v>
      </c>
      <c r="F15" s="13">
        <v>3963</v>
      </c>
      <c r="G15" s="13">
        <v>27741</v>
      </c>
      <c r="H15" s="13">
        <v>31705</v>
      </c>
      <c r="I15" s="13"/>
      <c r="J15" s="13">
        <v>108325</v>
      </c>
      <c r="K15" s="13">
        <v>599760.9999999999</v>
      </c>
      <c r="L15" s="13">
        <v>58126</v>
      </c>
      <c r="M15" s="13">
        <v>52842</v>
      </c>
      <c r="N15" s="13">
        <v>21137</v>
      </c>
      <c r="O15" s="13"/>
      <c r="P15" s="13">
        <v>10568</v>
      </c>
      <c r="Q15" s="13"/>
      <c r="R15" s="13">
        <v>26421</v>
      </c>
      <c r="S15" s="13"/>
      <c r="T15" s="13"/>
      <c r="U15" s="13">
        <f>SUM(F15:T15)</f>
        <v>940588.9999999999</v>
      </c>
      <c r="V15" s="34"/>
      <c r="W15" s="5">
        <f t="shared" si="2"/>
        <v>940588.9999999999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7" customFormat="1" ht="22.5" customHeight="1">
      <c r="A16" s="33"/>
      <c r="B16" s="31" t="s">
        <v>76</v>
      </c>
      <c r="C16" s="19"/>
      <c r="D16" s="38" t="s">
        <v>68</v>
      </c>
      <c r="E16" s="19"/>
      <c r="F16" s="13">
        <f aca="true" t="shared" si="4" ref="F16:R16">SUM(F17:F23)</f>
        <v>1164</v>
      </c>
      <c r="G16" s="13">
        <f t="shared" si="4"/>
        <v>2328</v>
      </c>
      <c r="H16" s="13">
        <f t="shared" si="4"/>
        <v>3489</v>
      </c>
      <c r="I16" s="13">
        <f t="shared" si="4"/>
        <v>0</v>
      </c>
      <c r="J16" s="13">
        <f t="shared" si="4"/>
        <v>1050426</v>
      </c>
      <c r="K16" s="13">
        <f t="shared" si="4"/>
        <v>7962674</v>
      </c>
      <c r="L16" s="13">
        <f t="shared" si="4"/>
        <v>18618</v>
      </c>
      <c r="M16" s="13">
        <f>SUM(M17:M24)</f>
        <v>18618</v>
      </c>
      <c r="N16" s="13">
        <f t="shared" si="4"/>
        <v>6981</v>
      </c>
      <c r="O16" s="13">
        <f>SUM(O17:O23)</f>
        <v>0</v>
      </c>
      <c r="P16" s="13">
        <f t="shared" si="4"/>
        <v>795332</v>
      </c>
      <c r="Q16" s="13">
        <f>SUM(Q17:Q23)</f>
        <v>0</v>
      </c>
      <c r="R16" s="13">
        <f t="shared" si="4"/>
        <v>10472</v>
      </c>
      <c r="S16" s="13">
        <f>SUM(S17:S23)</f>
        <v>0</v>
      </c>
      <c r="T16" s="13">
        <f>SUM(T17:T23)</f>
        <v>0</v>
      </c>
      <c r="U16" s="13">
        <f>SUM(U17:U24)</f>
        <v>9870102</v>
      </c>
      <c r="V16" s="7"/>
      <c r="W16" s="5">
        <f t="shared" si="2"/>
        <v>9870102</v>
      </c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</row>
    <row r="17" spans="1:34" s="19" customFormat="1" ht="22.5" customHeight="1">
      <c r="A17" s="33"/>
      <c r="B17" s="48" t="s">
        <v>20</v>
      </c>
      <c r="C17" s="46"/>
      <c r="D17" s="49" t="s">
        <v>38</v>
      </c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>
        <f aca="true" t="shared" si="5" ref="U17:U24">SUM(F17:T17)</f>
        <v>0</v>
      </c>
      <c r="V17" s="34"/>
      <c r="W17" s="5">
        <f t="shared" si="2"/>
        <v>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5" t="s">
        <v>39</v>
      </c>
      <c r="D18" s="32" t="s">
        <v>98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>
        <f t="shared" si="5"/>
        <v>0</v>
      </c>
      <c r="V18" s="34"/>
      <c r="W18" s="5">
        <f t="shared" si="2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5" t="s">
        <v>31</v>
      </c>
      <c r="D19" s="32" t="s">
        <v>33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5"/>
        <v>0</v>
      </c>
      <c r="V19" s="34"/>
      <c r="W19" s="5">
        <f t="shared" si="2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5" t="s">
        <v>32</v>
      </c>
      <c r="D20" s="32" t="s">
        <v>34</v>
      </c>
      <c r="F20" s="13">
        <v>448</v>
      </c>
      <c r="G20" s="13">
        <v>896</v>
      </c>
      <c r="H20" s="13">
        <v>1342</v>
      </c>
      <c r="I20" s="13"/>
      <c r="J20" s="13">
        <v>10748</v>
      </c>
      <c r="K20" s="13">
        <v>50160</v>
      </c>
      <c r="L20" s="13">
        <v>7166</v>
      </c>
      <c r="M20" s="13">
        <v>7166</v>
      </c>
      <c r="N20" s="13">
        <v>2686</v>
      </c>
      <c r="O20" s="13"/>
      <c r="P20" s="13">
        <v>1344</v>
      </c>
      <c r="Q20" s="13"/>
      <c r="R20" s="13">
        <v>4030</v>
      </c>
      <c r="S20" s="13"/>
      <c r="T20" s="13"/>
      <c r="U20" s="13">
        <f t="shared" si="5"/>
        <v>85986</v>
      </c>
      <c r="V20" s="34"/>
      <c r="W20" s="5">
        <f t="shared" si="2"/>
        <v>85986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5" t="s">
        <v>37</v>
      </c>
      <c r="D21" s="32" t="s">
        <v>47</v>
      </c>
      <c r="F21" s="13"/>
      <c r="G21" s="13"/>
      <c r="H21" s="13"/>
      <c r="I21" s="13"/>
      <c r="J21" s="13">
        <v>1022500</v>
      </c>
      <c r="K21" s="13">
        <v>7832350</v>
      </c>
      <c r="L21" s="13"/>
      <c r="M21" s="13"/>
      <c r="N21" s="13"/>
      <c r="O21" s="13"/>
      <c r="P21" s="13"/>
      <c r="Q21" s="13"/>
      <c r="R21" s="13"/>
      <c r="S21" s="13"/>
      <c r="T21" s="13"/>
      <c r="U21" s="13">
        <f t="shared" si="5"/>
        <v>8854850</v>
      </c>
      <c r="V21" s="34"/>
      <c r="W21" s="5">
        <f t="shared" si="2"/>
        <v>8854850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5" t="s">
        <v>21</v>
      </c>
      <c r="D22" s="32" t="s">
        <v>36</v>
      </c>
      <c r="F22" s="13">
        <v>716</v>
      </c>
      <c r="G22" s="13">
        <v>1432</v>
      </c>
      <c r="H22" s="13">
        <v>2147</v>
      </c>
      <c r="I22" s="13"/>
      <c r="J22" s="13">
        <v>17178</v>
      </c>
      <c r="K22" s="13">
        <v>80164</v>
      </c>
      <c r="L22" s="13">
        <v>11452</v>
      </c>
      <c r="M22" s="13">
        <v>11452</v>
      </c>
      <c r="N22" s="13">
        <v>4295</v>
      </c>
      <c r="O22" s="13"/>
      <c r="P22" s="13">
        <v>793988</v>
      </c>
      <c r="Q22" s="13"/>
      <c r="R22" s="13">
        <v>6442</v>
      </c>
      <c r="S22" s="13"/>
      <c r="T22" s="13"/>
      <c r="U22" s="13">
        <f t="shared" si="5"/>
        <v>929266</v>
      </c>
      <c r="V22" s="34"/>
      <c r="W22" s="5">
        <f t="shared" si="2"/>
        <v>929266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5" t="s">
        <v>23</v>
      </c>
      <c r="D23" s="32" t="s">
        <v>35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5"/>
        <v>0</v>
      </c>
      <c r="V23" s="34"/>
      <c r="W23" s="5">
        <f t="shared" si="2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5" t="s">
        <v>96</v>
      </c>
      <c r="D24" s="32" t="s">
        <v>97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5"/>
        <v>0</v>
      </c>
      <c r="V24" s="34"/>
      <c r="W24" s="5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ht="22.5" customHeight="1">
      <c r="A25" s="3"/>
      <c r="B25" s="39" t="s">
        <v>77</v>
      </c>
      <c r="C25" s="40"/>
      <c r="D25" s="41" t="s">
        <v>15</v>
      </c>
      <c r="E25" s="19"/>
      <c r="F25" s="15">
        <f aca="true" t="shared" si="6" ref="F25:P25">SUM(F26,F27,F28)</f>
        <v>0</v>
      </c>
      <c r="G25" s="15">
        <f t="shared" si="6"/>
        <v>0</v>
      </c>
      <c r="H25" s="15">
        <f t="shared" si="6"/>
        <v>0</v>
      </c>
      <c r="I25" s="15">
        <f t="shared" si="6"/>
        <v>5793482</v>
      </c>
      <c r="J25" s="15">
        <f t="shared" si="6"/>
        <v>98323696</v>
      </c>
      <c r="K25" s="15">
        <f t="shared" si="6"/>
        <v>449765300</v>
      </c>
      <c r="L25" s="15">
        <f t="shared" si="6"/>
        <v>9951577</v>
      </c>
      <c r="M25" s="15">
        <f t="shared" si="6"/>
        <v>46279674</v>
      </c>
      <c r="N25" s="15">
        <f t="shared" si="6"/>
        <v>0</v>
      </c>
      <c r="O25" s="15">
        <f t="shared" si="6"/>
        <v>104543895</v>
      </c>
      <c r="P25" s="15">
        <f t="shared" si="6"/>
        <v>0</v>
      </c>
      <c r="Q25" s="15">
        <f>SUM(Q26,Q27,Q28)</f>
        <v>25519337</v>
      </c>
      <c r="R25" s="15">
        <f>SUM(R26,R27,R28)</f>
        <v>9813981</v>
      </c>
      <c r="S25" s="15">
        <f>SUM(S26,S27,S28)</f>
        <v>0</v>
      </c>
      <c r="T25" s="15">
        <f>SUM(T26,T27,T28)</f>
        <v>0</v>
      </c>
      <c r="U25" s="64">
        <f>SUM(U26,U27,U28)</f>
        <v>749990942</v>
      </c>
      <c r="V25" s="2"/>
      <c r="W25" s="5">
        <f t="shared" si="2"/>
        <v>749990942</v>
      </c>
      <c r="X25" s="7"/>
      <c r="Y25" s="2"/>
      <c r="Z25" s="2"/>
      <c r="AA25" s="2"/>
      <c r="AB25" s="2"/>
      <c r="AC25" s="2"/>
      <c r="AD25" s="2"/>
      <c r="AE25" s="2"/>
      <c r="AF25" s="2"/>
      <c r="AG25" s="2"/>
      <c r="AH25" s="2"/>
    </row>
    <row r="26" spans="1:34" s="19" customFormat="1" ht="22.5" customHeight="1">
      <c r="A26" s="33"/>
      <c r="B26" s="35" t="s">
        <v>20</v>
      </c>
      <c r="D26" s="32" t="s">
        <v>42</v>
      </c>
      <c r="F26" s="13"/>
      <c r="G26" s="13"/>
      <c r="H26" s="13"/>
      <c r="I26" s="13"/>
      <c r="J26" s="13">
        <v>1075844</v>
      </c>
      <c r="K26" s="13">
        <v>60125</v>
      </c>
      <c r="L26" s="13"/>
      <c r="M26" s="13">
        <v>1774958</v>
      </c>
      <c r="N26" s="13"/>
      <c r="O26" s="13"/>
      <c r="P26" s="13"/>
      <c r="Q26" s="13"/>
      <c r="R26" s="13">
        <v>4934815</v>
      </c>
      <c r="S26" s="13"/>
      <c r="T26" s="13"/>
      <c r="U26" s="13">
        <f>SUM(F26:T26)</f>
        <v>7845742</v>
      </c>
      <c r="V26" s="34"/>
      <c r="W26" s="5">
        <f t="shared" si="2"/>
        <v>7845742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5" t="s">
        <v>39</v>
      </c>
      <c r="D27" s="32" t="s">
        <v>43</v>
      </c>
      <c r="F27" s="13"/>
      <c r="G27" s="13"/>
      <c r="H27" s="13"/>
      <c r="I27" s="13">
        <v>5793482</v>
      </c>
      <c r="J27" s="13">
        <v>97247852</v>
      </c>
      <c r="K27" s="13">
        <v>449705175</v>
      </c>
      <c r="L27" s="13">
        <v>9951577</v>
      </c>
      <c r="M27" s="13">
        <v>44504716</v>
      </c>
      <c r="N27" s="13"/>
      <c r="O27" s="13">
        <v>104543895</v>
      </c>
      <c r="P27" s="13"/>
      <c r="Q27" s="13">
        <v>25519337</v>
      </c>
      <c r="R27" s="13">
        <v>4879166</v>
      </c>
      <c r="S27" s="13"/>
      <c r="T27" s="13"/>
      <c r="U27" s="13">
        <f>SUM(F27:T27)</f>
        <v>742145200</v>
      </c>
      <c r="V27" s="34"/>
      <c r="W27" s="5">
        <f t="shared" si="2"/>
        <v>742145200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5" t="s">
        <v>31</v>
      </c>
      <c r="D28" s="32" t="s">
        <v>101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>
        <f>SUM(F28:T28)</f>
        <v>0</v>
      </c>
      <c r="V28" s="34"/>
      <c r="W28" s="5">
        <f t="shared" si="2"/>
        <v>0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9"/>
      <c r="C29" s="40"/>
      <c r="D29" s="41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>
        <f>SUM(F29:T29)</f>
        <v>0</v>
      </c>
      <c r="V29" s="34"/>
      <c r="W29" s="5">
        <f t="shared" si="2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6:34" ht="25.5" customHeight="1"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4"/>
      <c r="V30" s="2"/>
      <c r="W30" s="2"/>
      <c r="X30" s="7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6:34" ht="18" customHeight="1" hidden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>
        <f>+S9-S13</f>
        <v>0</v>
      </c>
      <c r="T31" s="11">
        <f>+T9-T13</f>
        <v>0</v>
      </c>
      <c r="U31" s="4">
        <f>+U9-U13</f>
        <v>0</v>
      </c>
      <c r="V31" s="4">
        <f>+V9-V13</f>
        <v>0</v>
      </c>
      <c r="W31" s="4" t="e">
        <f>+W9-W13</f>
        <v>#REF!</v>
      </c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>
      <c r="F32" s="69"/>
      <c r="G32" s="69"/>
      <c r="H32" s="69"/>
      <c r="I32" s="69"/>
      <c r="J32" s="69"/>
      <c r="K32" s="69"/>
      <c r="L32" s="69"/>
      <c r="M32" s="69"/>
      <c r="O32" s="69"/>
      <c r="Q32" s="69"/>
      <c r="R32" s="69"/>
      <c r="S32" s="11"/>
      <c r="T32" s="11"/>
      <c r="U32" s="4"/>
      <c r="V32" s="2"/>
      <c r="W32" s="2"/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69"/>
      <c r="G33" s="70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2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2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2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2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22:34" ht="18" customHeight="1"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22:34" ht="18" customHeight="1"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22:34" ht="18" customHeight="1"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22:34" ht="18" customHeight="1"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22:34" ht="18" customHeight="1"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22:34" ht="18" customHeight="1"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22:34" ht="18" customHeight="1"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22:34" ht="18" customHeight="1"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22:34" ht="18" customHeight="1"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22:34" ht="18" customHeight="1"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22:34" ht="18" customHeight="1"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22:34" ht="18" customHeight="1"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22:34" ht="18" customHeight="1"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</sheetData>
  <sheetProtection/>
  <mergeCells count="1">
    <mergeCell ref="K2:P2"/>
  </mergeCells>
  <printOptions/>
  <pageMargins left="1.1361811023622046" right="0.15748031496062992" top="0.7086614173228347" bottom="0.35433070866141736" header="0.31496062992125984" footer="0.31496062992125984"/>
  <pageSetup fitToHeight="0" horizontalDpi="600" verticalDpi="600" orientation="landscape" paperSize="9" scale="38" r:id="rId2"/>
  <colBreaks count="1" manualBreakCount="1">
    <brk id="21" max="65535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H92"/>
  <sheetViews>
    <sheetView zoomScale="60" zoomScaleNormal="60" zoomScalePageLayoutView="0" workbookViewId="0" topLeftCell="A1">
      <selection activeCell="D49" sqref="D49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3.625" style="17" customWidth="1"/>
    <col min="6" max="6" width="13.50390625" style="17" customWidth="1"/>
    <col min="7" max="8" width="13.25390625" style="17" customWidth="1"/>
    <col min="9" max="9" width="14.50390625" style="17" customWidth="1"/>
    <col min="10" max="10" width="16.00390625" style="17" customWidth="1"/>
    <col min="11" max="11" width="18.125" style="17" customWidth="1"/>
    <col min="12" max="12" width="15.00390625" style="17" customWidth="1"/>
    <col min="13" max="13" width="14.625" style="17" customWidth="1"/>
    <col min="14" max="14" width="15.875" style="17" customWidth="1"/>
    <col min="15" max="15" width="16.375" style="17" customWidth="1"/>
    <col min="16" max="16" width="14.75390625" style="17" customWidth="1"/>
    <col min="17" max="17" width="16.375" style="17" customWidth="1"/>
    <col min="18" max="18" width="15.00390625" style="17" customWidth="1"/>
    <col min="19" max="19" width="13.125" style="17" customWidth="1"/>
    <col min="20" max="20" width="15.25390625" style="17" customWidth="1"/>
    <col min="21" max="21" width="18.75390625" style="1" customWidth="1"/>
    <col min="22" max="22" width="2.50390625" style="1" customWidth="1"/>
    <col min="23" max="23" width="18.375" style="1" hidden="1" customWidth="1"/>
    <col min="24" max="24" width="19.125" style="17" hidden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ht="18" customHeight="1">
      <c r="O1" s="21"/>
    </row>
    <row r="2" spans="2:21" ht="18" customHeight="1">
      <c r="B2" s="42"/>
      <c r="F2" s="43"/>
      <c r="G2" s="43"/>
      <c r="H2" s="43"/>
      <c r="I2" s="43"/>
      <c r="J2" s="43"/>
      <c r="K2" s="68" t="s">
        <v>119</v>
      </c>
      <c r="L2" s="68"/>
      <c r="M2" s="68"/>
      <c r="N2" s="68"/>
      <c r="O2" s="68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72" t="s">
        <v>104</v>
      </c>
      <c r="L3" s="72"/>
      <c r="M3" s="72"/>
      <c r="N3" s="72"/>
      <c r="O3" s="72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Y5" s="17"/>
      <c r="Z5" s="17"/>
    </row>
    <row r="6" s="17" customFormat="1" ht="18" customHeight="1">
      <c r="B6" s="37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62" t="s">
        <v>103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105</v>
      </c>
      <c r="G8" s="10" t="s">
        <v>106</v>
      </c>
      <c r="H8" s="10" t="s">
        <v>107</v>
      </c>
      <c r="I8" s="10" t="s">
        <v>108</v>
      </c>
      <c r="J8" s="10" t="s">
        <v>109</v>
      </c>
      <c r="K8" s="10" t="s">
        <v>110</v>
      </c>
      <c r="L8" s="10" t="s">
        <v>111</v>
      </c>
      <c r="M8" s="10" t="s">
        <v>112</v>
      </c>
      <c r="N8" s="10" t="s">
        <v>113</v>
      </c>
      <c r="O8" s="10" t="s">
        <v>114</v>
      </c>
      <c r="P8" s="10" t="s">
        <v>115</v>
      </c>
      <c r="Q8" s="10" t="s">
        <v>116</v>
      </c>
      <c r="R8" s="10" t="s">
        <v>117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30" customFormat="1" ht="24.75" customHeight="1">
      <c r="A9" s="24"/>
      <c r="B9" s="25" t="s">
        <v>0</v>
      </c>
      <c r="C9" s="26"/>
      <c r="D9" s="27" t="s">
        <v>1</v>
      </c>
      <c r="E9" s="28"/>
      <c r="F9" s="12">
        <f aca="true" t="shared" si="0" ref="F9:U9">+SUM(F11:F13)</f>
        <v>13945</v>
      </c>
      <c r="G9" s="12">
        <f t="shared" si="0"/>
        <v>13945</v>
      </c>
      <c r="H9" s="12">
        <f t="shared" si="0"/>
        <v>13946</v>
      </c>
      <c r="I9" s="12">
        <f t="shared" si="0"/>
        <v>25243</v>
      </c>
      <c r="J9" s="12">
        <f t="shared" si="0"/>
        <v>4002385.818</v>
      </c>
      <c r="K9" s="12">
        <f t="shared" si="0"/>
        <v>4114356.223</v>
      </c>
      <c r="L9" s="12">
        <f t="shared" si="0"/>
        <v>427055</v>
      </c>
      <c r="M9" s="12">
        <f t="shared" si="0"/>
        <v>1365755</v>
      </c>
      <c r="N9" s="12">
        <f t="shared" si="0"/>
        <v>0</v>
      </c>
      <c r="O9" s="12">
        <f t="shared" si="0"/>
        <v>2721869</v>
      </c>
      <c r="P9" s="12">
        <f t="shared" si="0"/>
        <v>4200</v>
      </c>
      <c r="Q9" s="12">
        <f t="shared" si="0"/>
        <v>0</v>
      </c>
      <c r="R9" s="12">
        <f t="shared" si="0"/>
        <v>216726.191</v>
      </c>
      <c r="S9" s="12">
        <f t="shared" si="0"/>
        <v>0</v>
      </c>
      <c r="T9" s="12">
        <f t="shared" si="0"/>
        <v>0</v>
      </c>
      <c r="U9" s="12">
        <f t="shared" si="0"/>
        <v>12919426.232</v>
      </c>
      <c r="V9" s="66"/>
      <c r="W9" s="65" t="e">
        <f>SUM(#REF!,#REF!,#REF!,#REF!,#REF!,#REF!,#REF!,W10,W12,W13,#REF!)</f>
        <v>#REF!</v>
      </c>
      <c r="X9" s="6"/>
      <c r="Y9" s="6"/>
      <c r="Z9" s="6"/>
      <c r="AA9" s="6"/>
      <c r="AB9" s="6"/>
      <c r="AC9" s="6"/>
      <c r="AD9" s="6"/>
      <c r="AE9" s="6"/>
      <c r="AF9" s="6"/>
      <c r="AG9" s="6"/>
      <c r="AH9" s="6"/>
    </row>
    <row r="10" spans="1:34" s="19" customFormat="1" ht="22.5" customHeight="1">
      <c r="A10" s="33"/>
      <c r="B10" s="31"/>
      <c r="D10" s="32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 aca="true" t="shared" si="1" ref="W10:W30"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25</v>
      </c>
      <c r="D11" s="32" t="s">
        <v>26</v>
      </c>
      <c r="F11" s="13"/>
      <c r="G11" s="13"/>
      <c r="H11" s="13"/>
      <c r="I11" s="13"/>
      <c r="J11" s="13">
        <v>14619.818</v>
      </c>
      <c r="K11" s="13">
        <v>3088.223</v>
      </c>
      <c r="L11" s="13"/>
      <c r="M11" s="13"/>
      <c r="N11" s="13"/>
      <c r="O11" s="13"/>
      <c r="P11" s="13"/>
      <c r="Q11" s="13"/>
      <c r="R11" s="13">
        <v>1718.191</v>
      </c>
      <c r="S11" s="13"/>
      <c r="T11" s="13"/>
      <c r="U11" s="13">
        <f>SUM(F11:T11)</f>
        <v>19426.231999999996</v>
      </c>
      <c r="V11" s="34"/>
      <c r="W11" s="5">
        <f>+U11-T11-S11</f>
        <v>19426.231999999996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73</v>
      </c>
      <c r="D12" s="32" t="s">
        <v>51</v>
      </c>
      <c r="F12" s="13">
        <v>13945</v>
      </c>
      <c r="G12" s="13">
        <v>13945</v>
      </c>
      <c r="H12" s="13">
        <v>13946</v>
      </c>
      <c r="I12" s="13">
        <v>25243</v>
      </c>
      <c r="J12" s="13">
        <v>3987766</v>
      </c>
      <c r="K12" s="13">
        <v>4111268</v>
      </c>
      <c r="L12" s="13">
        <v>427055</v>
      </c>
      <c r="M12" s="13">
        <v>1365755</v>
      </c>
      <c r="N12" s="13">
        <v>0</v>
      </c>
      <c r="O12" s="13">
        <v>2721869</v>
      </c>
      <c r="P12" s="13">
        <v>4200</v>
      </c>
      <c r="Q12" s="13">
        <v>0</v>
      </c>
      <c r="R12" s="13">
        <v>215008</v>
      </c>
      <c r="S12" s="13"/>
      <c r="T12" s="13"/>
      <c r="U12" s="13">
        <f>SUM(F12:T12)</f>
        <v>12900000</v>
      </c>
      <c r="V12" s="34"/>
      <c r="W12" s="5">
        <f t="shared" si="1"/>
        <v>12900000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/>
      <c r="D13" s="32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>
        <f>SUM(F13:T13)</f>
        <v>0</v>
      </c>
      <c r="V13" s="34"/>
      <c r="W13" s="5">
        <f t="shared" si="1"/>
        <v>0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30" customFormat="1" ht="24.75" customHeight="1">
      <c r="A14" s="24"/>
      <c r="B14" s="36"/>
      <c r="C14" s="26"/>
      <c r="D14" s="27" t="s">
        <v>6</v>
      </c>
      <c r="E14" s="28"/>
      <c r="F14" s="12">
        <f aca="true" t="shared" si="2" ref="F14:U14">SUM(F15,F16,F17,F26,F30)</f>
        <v>160.65</v>
      </c>
      <c r="G14" s="12">
        <f t="shared" si="2"/>
        <v>2293.333</v>
      </c>
      <c r="H14" s="12">
        <f t="shared" si="2"/>
        <v>6088.359</v>
      </c>
      <c r="I14" s="12">
        <f t="shared" si="2"/>
        <v>4275.578</v>
      </c>
      <c r="J14" s="12">
        <f t="shared" si="2"/>
        <v>3301212.8620000007</v>
      </c>
      <c r="K14" s="12">
        <f t="shared" si="2"/>
        <v>7996249.164</v>
      </c>
      <c r="L14" s="12">
        <f t="shared" si="2"/>
        <v>680582.584</v>
      </c>
      <c r="M14" s="12">
        <f t="shared" si="2"/>
        <v>1802675.4149999998</v>
      </c>
      <c r="N14" s="12">
        <f t="shared" si="2"/>
        <v>0</v>
      </c>
      <c r="O14" s="12">
        <f t="shared" si="2"/>
        <v>3855841.5609999998</v>
      </c>
      <c r="P14" s="12">
        <f t="shared" si="2"/>
        <v>5693.333</v>
      </c>
      <c r="Q14" s="12">
        <f t="shared" si="2"/>
        <v>0</v>
      </c>
      <c r="R14" s="12">
        <f t="shared" si="2"/>
        <v>142743.086</v>
      </c>
      <c r="S14" s="12">
        <f t="shared" si="2"/>
        <v>0</v>
      </c>
      <c r="T14" s="12">
        <f t="shared" si="2"/>
        <v>0</v>
      </c>
      <c r="U14" s="12">
        <f t="shared" si="2"/>
        <v>17797815.925</v>
      </c>
      <c r="V14" s="6"/>
      <c r="W14" s="29" t="e">
        <f>SUM(W15,W16,#REF!,#REF!,#REF!,#REF!,W17,W26:W26,#REF!,#REF!,#REF!,W30)</f>
        <v>#REF!</v>
      </c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</row>
    <row r="15" spans="1:34" s="19" customFormat="1" ht="22.5" customHeight="1">
      <c r="A15" s="33"/>
      <c r="B15" s="31" t="s">
        <v>7</v>
      </c>
      <c r="D15" s="32" t="s">
        <v>8</v>
      </c>
      <c r="F15" s="13">
        <v>0</v>
      </c>
      <c r="G15" s="13">
        <v>2293.333</v>
      </c>
      <c r="H15" s="13">
        <v>0</v>
      </c>
      <c r="I15" s="13">
        <v>0</v>
      </c>
      <c r="J15" s="13">
        <v>0</v>
      </c>
      <c r="K15" s="13">
        <v>8600</v>
      </c>
      <c r="L15" s="13">
        <v>5073.396000000001</v>
      </c>
      <c r="M15" s="13">
        <v>12922.47</v>
      </c>
      <c r="N15" s="13">
        <v>0</v>
      </c>
      <c r="O15" s="13"/>
      <c r="P15" s="13">
        <v>5693.333</v>
      </c>
      <c r="Q15" s="13"/>
      <c r="R15" s="13">
        <v>7614.94</v>
      </c>
      <c r="S15" s="13"/>
      <c r="T15" s="13"/>
      <c r="U15" s="13">
        <f>SUM(F15:T15)</f>
        <v>42197.472</v>
      </c>
      <c r="V15" s="34"/>
      <c r="W15" s="5">
        <f t="shared" si="1"/>
        <v>42197.472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 t="s">
        <v>9</v>
      </c>
      <c r="D16" s="32" t="s">
        <v>10</v>
      </c>
      <c r="F16" s="13">
        <v>160.65</v>
      </c>
      <c r="G16" s="13">
        <v>0</v>
      </c>
      <c r="H16" s="13">
        <v>6088.359</v>
      </c>
      <c r="I16" s="13"/>
      <c r="J16" s="13">
        <v>0</v>
      </c>
      <c r="K16" s="13">
        <v>107505.09600000002</v>
      </c>
      <c r="L16" s="13">
        <v>0</v>
      </c>
      <c r="M16" s="13">
        <v>5512.361</v>
      </c>
      <c r="N16" s="13">
        <v>0</v>
      </c>
      <c r="O16" s="13"/>
      <c r="P16" s="13">
        <v>0</v>
      </c>
      <c r="Q16" s="13"/>
      <c r="R16" s="13">
        <v>115.43</v>
      </c>
      <c r="S16" s="13"/>
      <c r="T16" s="13"/>
      <c r="U16" s="13">
        <f>SUM(F16:T16)</f>
        <v>119381.89600000002</v>
      </c>
      <c r="V16" s="34"/>
      <c r="W16" s="5">
        <f t="shared" si="1"/>
        <v>119381.89600000002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7" customFormat="1" ht="22.5" customHeight="1">
      <c r="A17" s="33"/>
      <c r="B17" s="31" t="s">
        <v>76</v>
      </c>
      <c r="C17" s="19"/>
      <c r="D17" s="38" t="s">
        <v>68</v>
      </c>
      <c r="E17" s="19"/>
      <c r="F17" s="13">
        <f aca="true" t="shared" si="3" ref="F17:R17">SUM(F18:F24)</f>
        <v>0</v>
      </c>
      <c r="G17" s="13">
        <f t="shared" si="3"/>
        <v>0</v>
      </c>
      <c r="H17" s="13">
        <f t="shared" si="3"/>
        <v>0</v>
      </c>
      <c r="I17" s="13">
        <f t="shared" si="3"/>
        <v>0</v>
      </c>
      <c r="J17" s="13">
        <f t="shared" si="3"/>
        <v>0</v>
      </c>
      <c r="K17" s="13">
        <f t="shared" si="3"/>
        <v>522.621</v>
      </c>
      <c r="L17" s="13">
        <f t="shared" si="3"/>
        <v>0</v>
      </c>
      <c r="M17" s="13">
        <f>SUM(M18:M25)</f>
        <v>1497.02</v>
      </c>
      <c r="N17" s="13">
        <f t="shared" si="3"/>
        <v>0</v>
      </c>
      <c r="O17" s="13">
        <f>SUM(O18:O24)</f>
        <v>0</v>
      </c>
      <c r="P17" s="13">
        <f t="shared" si="3"/>
        <v>0</v>
      </c>
      <c r="Q17" s="13">
        <f>SUM(Q18:Q24)</f>
        <v>0</v>
      </c>
      <c r="R17" s="13">
        <f t="shared" si="3"/>
        <v>0</v>
      </c>
      <c r="S17" s="13">
        <f>SUM(S18:S24)</f>
        <v>0</v>
      </c>
      <c r="T17" s="13">
        <f>SUM(T18:T24)</f>
        <v>0</v>
      </c>
      <c r="U17" s="13">
        <f>SUM(U18:U25)</f>
        <v>2019.641</v>
      </c>
      <c r="V17" s="7"/>
      <c r="W17" s="5">
        <f t="shared" si="1"/>
        <v>2019.641</v>
      </c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</row>
    <row r="18" spans="1:34" s="19" customFormat="1" ht="22.5" customHeight="1">
      <c r="A18" s="33"/>
      <c r="B18" s="48" t="s">
        <v>20</v>
      </c>
      <c r="C18" s="46"/>
      <c r="D18" s="49" t="s">
        <v>38</v>
      </c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>
        <f aca="true" t="shared" si="4" ref="U18:U25">SUM(F18:T18)</f>
        <v>0</v>
      </c>
      <c r="V18" s="34"/>
      <c r="W18" s="5">
        <f t="shared" si="1"/>
        <v>0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5" t="s">
        <v>39</v>
      </c>
      <c r="D19" s="32" t="s">
        <v>98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5" t="s">
        <v>31</v>
      </c>
      <c r="D20" s="32" t="s">
        <v>33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5" t="s">
        <v>32</v>
      </c>
      <c r="D21" s="32" t="s">
        <v>34</v>
      </c>
      <c r="F21" s="13">
        <v>0</v>
      </c>
      <c r="G21" s="13">
        <v>0</v>
      </c>
      <c r="H21" s="13">
        <v>0</v>
      </c>
      <c r="I21" s="13"/>
      <c r="J21" s="13">
        <v>0</v>
      </c>
      <c r="K21" s="13">
        <v>0</v>
      </c>
      <c r="L21" s="13">
        <v>0</v>
      </c>
      <c r="M21" s="13">
        <v>1497.02</v>
      </c>
      <c r="N21" s="13">
        <v>0</v>
      </c>
      <c r="O21" s="13"/>
      <c r="P21" s="13">
        <v>0</v>
      </c>
      <c r="Q21" s="13"/>
      <c r="R21" s="13">
        <v>0</v>
      </c>
      <c r="S21" s="13"/>
      <c r="T21" s="13"/>
      <c r="U21" s="13">
        <f t="shared" si="4"/>
        <v>1497.02</v>
      </c>
      <c r="V21" s="34"/>
      <c r="W21" s="5">
        <f t="shared" si="1"/>
        <v>1497.02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5" t="s">
        <v>37</v>
      </c>
      <c r="D22" s="32" t="s">
        <v>47</v>
      </c>
      <c r="F22" s="13"/>
      <c r="G22" s="13"/>
      <c r="H22" s="13"/>
      <c r="I22" s="13"/>
      <c r="J22" s="13">
        <v>0</v>
      </c>
      <c r="K22" s="13">
        <v>522.621</v>
      </c>
      <c r="L22" s="13"/>
      <c r="M22" s="13"/>
      <c r="N22" s="13"/>
      <c r="O22" s="13"/>
      <c r="P22" s="13"/>
      <c r="Q22" s="13"/>
      <c r="R22" s="13"/>
      <c r="S22" s="13"/>
      <c r="T22" s="13"/>
      <c r="U22" s="13">
        <f t="shared" si="4"/>
        <v>522.621</v>
      </c>
      <c r="V22" s="34"/>
      <c r="W22" s="5">
        <f t="shared" si="1"/>
        <v>522.621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5" t="s">
        <v>21</v>
      </c>
      <c r="D23" s="32" t="s">
        <v>36</v>
      </c>
      <c r="F23" s="13">
        <v>0</v>
      </c>
      <c r="G23" s="13">
        <v>0</v>
      </c>
      <c r="H23" s="13">
        <v>0</v>
      </c>
      <c r="I23" s="13"/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/>
      <c r="P23" s="13">
        <v>0</v>
      </c>
      <c r="Q23" s="13"/>
      <c r="R23" s="13">
        <v>0</v>
      </c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5" t="s">
        <v>23</v>
      </c>
      <c r="D24" s="32" t="s">
        <v>35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>
        <f t="shared" si="4"/>
        <v>0</v>
      </c>
      <c r="V24" s="34"/>
      <c r="W24" s="5">
        <f t="shared" si="1"/>
        <v>0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19" customFormat="1" ht="22.5" customHeight="1">
      <c r="A25" s="33"/>
      <c r="B25" s="35" t="s">
        <v>96</v>
      </c>
      <c r="D25" s="32" t="s">
        <v>97</v>
      </c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>
        <f t="shared" si="4"/>
        <v>0</v>
      </c>
      <c r="V25" s="34"/>
      <c r="W25" s="5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</row>
    <row r="26" spans="1:34" ht="22.5" customHeight="1">
      <c r="A26" s="3"/>
      <c r="B26" s="39" t="s">
        <v>77</v>
      </c>
      <c r="C26" s="40"/>
      <c r="D26" s="41" t="s">
        <v>15</v>
      </c>
      <c r="E26" s="19"/>
      <c r="F26" s="15">
        <f aca="true" t="shared" si="5" ref="F26:P26">SUM(F27,F28,F29)</f>
        <v>0</v>
      </c>
      <c r="G26" s="15">
        <f t="shared" si="5"/>
        <v>0</v>
      </c>
      <c r="H26" s="15">
        <f t="shared" si="5"/>
        <v>0</v>
      </c>
      <c r="I26" s="15">
        <f t="shared" si="5"/>
        <v>4275.578</v>
      </c>
      <c r="J26" s="15">
        <f t="shared" si="5"/>
        <v>3301212.8620000007</v>
      </c>
      <c r="K26" s="15">
        <f t="shared" si="5"/>
        <v>7879621.447</v>
      </c>
      <c r="L26" s="15">
        <f t="shared" si="5"/>
        <v>675509.1880000001</v>
      </c>
      <c r="M26" s="15">
        <f t="shared" si="5"/>
        <v>1782743.5639999998</v>
      </c>
      <c r="N26" s="15">
        <f t="shared" si="5"/>
        <v>0</v>
      </c>
      <c r="O26" s="15">
        <f t="shared" si="5"/>
        <v>3855841.5609999998</v>
      </c>
      <c r="P26" s="15">
        <f t="shared" si="5"/>
        <v>0</v>
      </c>
      <c r="Q26" s="15">
        <f>SUM(Q27,Q28,Q29)</f>
        <v>0</v>
      </c>
      <c r="R26" s="15">
        <f>SUM(R27,R28,R29)</f>
        <v>135012.71600000001</v>
      </c>
      <c r="S26" s="15">
        <f>SUM(S27,S28,S29)</f>
        <v>0</v>
      </c>
      <c r="T26" s="15">
        <f>SUM(T27,T28,T29)</f>
        <v>0</v>
      </c>
      <c r="U26" s="64">
        <f>SUM(U27,U28,U29)</f>
        <v>17634216.916</v>
      </c>
      <c r="V26" s="2"/>
      <c r="W26" s="5">
        <f t="shared" si="1"/>
        <v>17634216.916</v>
      </c>
      <c r="X26" s="7"/>
      <c r="Y26" s="2"/>
      <c r="Z26" s="2"/>
      <c r="AA26" s="2"/>
      <c r="AB26" s="2"/>
      <c r="AC26" s="2"/>
      <c r="AD26" s="2"/>
      <c r="AE26" s="2"/>
      <c r="AF26" s="2"/>
      <c r="AG26" s="2"/>
      <c r="AH26" s="2"/>
    </row>
    <row r="27" spans="1:34" s="19" customFormat="1" ht="22.5" customHeight="1">
      <c r="A27" s="33"/>
      <c r="B27" s="35" t="s">
        <v>20</v>
      </c>
      <c r="D27" s="32" t="s">
        <v>42</v>
      </c>
      <c r="F27" s="13"/>
      <c r="G27" s="13"/>
      <c r="H27" s="13"/>
      <c r="I27" s="13"/>
      <c r="J27" s="13">
        <v>304.798</v>
      </c>
      <c r="K27" s="13">
        <v>0</v>
      </c>
      <c r="L27" s="13"/>
      <c r="M27" s="13">
        <v>37189.26</v>
      </c>
      <c r="N27" s="13"/>
      <c r="O27" s="13"/>
      <c r="P27" s="13"/>
      <c r="Q27" s="13"/>
      <c r="R27" s="13">
        <v>0</v>
      </c>
      <c r="S27" s="13"/>
      <c r="T27" s="13"/>
      <c r="U27" s="13">
        <f>SUM(F27:T27)</f>
        <v>37494.058000000005</v>
      </c>
      <c r="V27" s="34"/>
      <c r="W27" s="5">
        <f t="shared" si="1"/>
        <v>37494.058000000005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5" t="s">
        <v>39</v>
      </c>
      <c r="D28" s="32" t="s">
        <v>43</v>
      </c>
      <c r="F28" s="13"/>
      <c r="G28" s="13"/>
      <c r="H28" s="13"/>
      <c r="I28" s="13">
        <v>4275.578</v>
      </c>
      <c r="J28" s="13">
        <v>3300908.0640000007</v>
      </c>
      <c r="K28" s="13">
        <v>7879621.447</v>
      </c>
      <c r="L28" s="13">
        <v>675509.1880000001</v>
      </c>
      <c r="M28" s="13">
        <v>1745554.3039999998</v>
      </c>
      <c r="N28" s="13"/>
      <c r="O28" s="13">
        <v>3855841.5609999998</v>
      </c>
      <c r="P28" s="13"/>
      <c r="Q28" s="13">
        <v>0</v>
      </c>
      <c r="R28" s="13">
        <v>135012.71600000001</v>
      </c>
      <c r="S28" s="13"/>
      <c r="T28" s="13"/>
      <c r="U28" s="13">
        <f>SUM(F28:T28)</f>
        <v>17596722.858000003</v>
      </c>
      <c r="V28" s="34"/>
      <c r="W28" s="5">
        <f t="shared" si="1"/>
        <v>17596722.858000003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5" t="s">
        <v>31</v>
      </c>
      <c r="D29" s="32" t="s">
        <v>101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>
        <f>SUM(F29:T29)</f>
        <v>0</v>
      </c>
      <c r="V29" s="34"/>
      <c r="W29" s="5">
        <f t="shared" si="1"/>
        <v>0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9"/>
      <c r="C30" s="40"/>
      <c r="D30" s="41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>
        <f>SUM(F30:T30)</f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6:34" ht="25.5" customHeight="1"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4"/>
      <c r="V31" s="2"/>
      <c r="W31" s="2"/>
      <c r="X31" s="7"/>
      <c r="Y31" s="2"/>
      <c r="Z31" s="2"/>
      <c r="AA31" s="2"/>
      <c r="AB31" s="2"/>
      <c r="AC31" s="2"/>
      <c r="AD31" s="2"/>
      <c r="AE31" s="2"/>
      <c r="AF31" s="2"/>
      <c r="AG31" s="2"/>
      <c r="AH31" s="2"/>
    </row>
    <row r="32" spans="6:34" ht="18" customHeight="1" hidden="1"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>
        <f>+S9-S14</f>
        <v>0</v>
      </c>
      <c r="T32" s="11">
        <f>+T9-T14</f>
        <v>0</v>
      </c>
      <c r="U32" s="4">
        <f>+U9-U14</f>
        <v>-4878389.693</v>
      </c>
      <c r="V32" s="4">
        <f>+V9-V14</f>
        <v>0</v>
      </c>
      <c r="W32" s="4" t="e">
        <f>+W9-W14</f>
        <v>#REF!</v>
      </c>
      <c r="X32" s="7"/>
      <c r="Y32" s="2"/>
      <c r="Z32" s="2"/>
      <c r="AA32" s="2"/>
      <c r="AB32" s="2"/>
      <c r="AC32" s="2"/>
      <c r="AD32" s="2"/>
      <c r="AE32" s="2"/>
      <c r="AF32" s="2"/>
      <c r="AG32" s="2"/>
      <c r="AH32" s="2"/>
    </row>
    <row r="33" spans="6:34" ht="18" customHeight="1"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4"/>
      <c r="V33" s="2"/>
      <c r="W33" s="2"/>
      <c r="X33" s="7"/>
      <c r="Y33" s="2"/>
      <c r="Z33" s="2"/>
      <c r="AA33" s="2"/>
      <c r="AB33" s="2"/>
      <c r="AC33" s="2"/>
      <c r="AD33" s="2"/>
      <c r="AE33" s="2"/>
      <c r="AF33" s="2"/>
      <c r="AG33" s="2"/>
      <c r="AH33" s="2"/>
    </row>
    <row r="34" spans="6:34" ht="18" customHeight="1"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4"/>
      <c r="V34" s="2"/>
      <c r="W34" s="2"/>
      <c r="X34" s="7"/>
      <c r="Y34" s="2"/>
      <c r="Z34" s="2"/>
      <c r="AA34" s="2"/>
      <c r="AB34" s="2"/>
      <c r="AC34" s="2"/>
      <c r="AD34" s="2"/>
      <c r="AE34" s="2"/>
      <c r="AF34" s="2"/>
      <c r="AG34" s="2"/>
      <c r="AH34" s="2"/>
    </row>
    <row r="35" spans="6:34" ht="18" customHeight="1"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4"/>
      <c r="V35" s="2"/>
      <c r="W35" s="2"/>
      <c r="X35" s="7"/>
      <c r="Y35" s="2"/>
      <c r="Z35" s="2"/>
      <c r="AA35" s="2"/>
      <c r="AB35" s="2"/>
      <c r="AC35" s="2"/>
      <c r="AD35" s="2"/>
      <c r="AE35" s="2"/>
      <c r="AF35" s="2"/>
      <c r="AG35" s="2"/>
      <c r="AH35" s="2"/>
    </row>
    <row r="36" spans="6:34" ht="18" customHeight="1"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4"/>
      <c r="V36" s="2"/>
      <c r="W36" s="2"/>
      <c r="X36" s="7"/>
      <c r="Y36" s="2"/>
      <c r="Z36" s="2"/>
      <c r="AA36" s="2"/>
      <c r="AB36" s="2"/>
      <c r="AC36" s="2"/>
      <c r="AD36" s="2"/>
      <c r="AE36" s="2"/>
      <c r="AF36" s="2"/>
      <c r="AG36" s="2"/>
      <c r="AH36" s="2"/>
    </row>
    <row r="37" spans="6:34" ht="18" customHeight="1"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2"/>
      <c r="V37" s="2"/>
      <c r="W37" s="2"/>
      <c r="X37" s="7"/>
      <c r="Y37" s="2"/>
      <c r="Z37" s="2"/>
      <c r="AA37" s="2"/>
      <c r="AB37" s="2"/>
      <c r="AC37" s="2"/>
      <c r="AD37" s="2"/>
      <c r="AE37" s="2"/>
      <c r="AF37" s="2"/>
      <c r="AG37" s="2"/>
      <c r="AH37" s="2"/>
    </row>
    <row r="38" spans="6:34" ht="18" customHeight="1"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2"/>
      <c r="V38" s="2"/>
      <c r="W38" s="2"/>
      <c r="X38" s="7"/>
      <c r="Y38" s="2"/>
      <c r="Z38" s="2"/>
      <c r="AA38" s="2"/>
      <c r="AB38" s="2"/>
      <c r="AC38" s="2"/>
      <c r="AD38" s="2"/>
      <c r="AE38" s="2"/>
      <c r="AF38" s="2"/>
      <c r="AG38" s="2"/>
      <c r="AH38" s="2"/>
    </row>
    <row r="39" spans="6:34" ht="18" customHeight="1">
      <c r="F39" s="7"/>
      <c r="G39" s="7"/>
      <c r="H39" s="7"/>
      <c r="I39" s="7"/>
      <c r="J39" s="7"/>
      <c r="K39" s="7"/>
      <c r="L39" s="47"/>
      <c r="M39" s="7"/>
      <c r="N39" s="7"/>
      <c r="O39" s="7"/>
      <c r="P39" s="7"/>
      <c r="Q39" s="7"/>
      <c r="R39" s="7"/>
      <c r="S39" s="7"/>
      <c r="T39" s="7"/>
      <c r="U39" s="2"/>
      <c r="V39" s="2"/>
      <c r="W39" s="2"/>
      <c r="X39" s="7"/>
      <c r="Y39" s="2"/>
      <c r="Z39" s="2"/>
      <c r="AA39" s="2"/>
      <c r="AB39" s="2"/>
      <c r="AC39" s="2"/>
      <c r="AD39" s="2"/>
      <c r="AE39" s="2"/>
      <c r="AF39" s="2"/>
      <c r="AG39" s="2"/>
      <c r="AH39" s="2"/>
    </row>
    <row r="40" spans="6:34" ht="18" customHeight="1"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2"/>
      <c r="V40" s="2"/>
      <c r="W40" s="2"/>
      <c r="X40" s="7"/>
      <c r="Y40" s="2"/>
      <c r="Z40" s="2"/>
      <c r="AA40" s="2"/>
      <c r="AB40" s="2"/>
      <c r="AC40" s="2"/>
      <c r="AD40" s="2"/>
      <c r="AE40" s="2"/>
      <c r="AF40" s="2"/>
      <c r="AG40" s="2"/>
      <c r="AH40" s="2"/>
    </row>
    <row r="41" spans="6:34" ht="18" customHeight="1"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2"/>
      <c r="V41" s="2"/>
      <c r="W41" s="2"/>
      <c r="X41" s="7"/>
      <c r="Y41" s="2"/>
      <c r="Z41" s="2"/>
      <c r="AA41" s="2"/>
      <c r="AB41" s="2"/>
      <c r="AC41" s="2"/>
      <c r="AD41" s="2"/>
      <c r="AE41" s="2"/>
      <c r="AF41" s="2"/>
      <c r="AG41" s="2"/>
      <c r="AH41" s="2"/>
    </row>
    <row r="42" spans="6:34" ht="18" customHeight="1"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2"/>
      <c r="V42" s="2"/>
      <c r="W42" s="2"/>
      <c r="X42" s="7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6:34" ht="18" customHeight="1"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2"/>
      <c r="V43" s="2"/>
      <c r="W43" s="2"/>
      <c r="X43" s="7"/>
      <c r="Y43" s="2"/>
      <c r="Z43" s="2"/>
      <c r="AA43" s="2"/>
      <c r="AB43" s="2"/>
      <c r="AC43" s="2"/>
      <c r="AD43" s="2"/>
      <c r="AE43" s="2"/>
      <c r="AF43" s="2"/>
      <c r="AG43" s="2"/>
      <c r="AH43" s="2"/>
    </row>
    <row r="44" spans="6:34" ht="18" customHeight="1"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2"/>
      <c r="V44" s="2"/>
      <c r="W44" s="2"/>
      <c r="X44" s="7"/>
      <c r="Y44" s="2"/>
      <c r="Z44" s="2"/>
      <c r="AA44" s="2"/>
      <c r="AB44" s="2"/>
      <c r="AC44" s="2"/>
      <c r="AD44" s="2"/>
      <c r="AE44" s="2"/>
      <c r="AF44" s="2"/>
      <c r="AG44" s="2"/>
      <c r="AH44" s="2"/>
    </row>
    <row r="45" spans="6:34" ht="18" customHeight="1"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2"/>
      <c r="V45" s="2"/>
      <c r="W45" s="2"/>
      <c r="X45" s="7"/>
      <c r="Y45" s="2"/>
      <c r="Z45" s="2"/>
      <c r="AA45" s="2"/>
      <c r="AB45" s="2"/>
      <c r="AC45" s="2"/>
      <c r="AD45" s="2"/>
      <c r="AE45" s="2"/>
      <c r="AF45" s="2"/>
      <c r="AG45" s="2"/>
      <c r="AH45" s="2"/>
    </row>
    <row r="46" spans="6:34" ht="18" customHeight="1"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2"/>
      <c r="V46" s="2"/>
      <c r="W46" s="2"/>
      <c r="X46" s="7"/>
      <c r="Y46" s="2"/>
      <c r="Z46" s="2"/>
      <c r="AA46" s="2"/>
      <c r="AB46" s="2"/>
      <c r="AC46" s="2"/>
      <c r="AD46" s="2"/>
      <c r="AE46" s="2"/>
      <c r="AF46" s="2"/>
      <c r="AG46" s="2"/>
      <c r="AH46" s="2"/>
    </row>
    <row r="47" spans="6:34" ht="18" customHeight="1"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2"/>
      <c r="V47" s="2"/>
      <c r="W47" s="2"/>
      <c r="X47" s="7"/>
      <c r="Y47" s="2"/>
      <c r="Z47" s="2"/>
      <c r="AA47" s="2"/>
      <c r="AB47" s="2"/>
      <c r="AC47" s="2"/>
      <c r="AD47" s="2"/>
      <c r="AE47" s="2"/>
      <c r="AF47" s="2"/>
      <c r="AG47" s="2"/>
      <c r="AH47" s="2"/>
    </row>
    <row r="48" spans="6:34" ht="18" customHeight="1"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2"/>
      <c r="V48" s="2"/>
      <c r="W48" s="2"/>
      <c r="X48" s="7"/>
      <c r="Y48" s="2"/>
      <c r="Z48" s="2"/>
      <c r="AA48" s="2"/>
      <c r="AB48" s="2"/>
      <c r="AC48" s="2"/>
      <c r="AD48" s="2"/>
      <c r="AE48" s="2"/>
      <c r="AF48" s="2"/>
      <c r="AG48" s="2"/>
      <c r="AH48" s="2"/>
    </row>
    <row r="49" spans="6:34" ht="18" customHeight="1"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2"/>
      <c r="V49" s="2"/>
      <c r="W49" s="2"/>
      <c r="X49" s="7"/>
      <c r="Y49" s="2"/>
      <c r="Z49" s="2"/>
      <c r="AA49" s="2"/>
      <c r="AB49" s="2"/>
      <c r="AC49" s="2"/>
      <c r="AD49" s="2"/>
      <c r="AE49" s="2"/>
      <c r="AF49" s="2"/>
      <c r="AG49" s="2"/>
      <c r="AH49" s="2"/>
    </row>
    <row r="50" spans="6:34" ht="18" customHeight="1"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2"/>
      <c r="V50" s="2"/>
      <c r="W50" s="2"/>
      <c r="X50" s="7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2"/>
      <c r="V51" s="2"/>
      <c r="W51" s="2"/>
      <c r="X51" s="7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2"/>
      <c r="V52" s="2"/>
      <c r="W52" s="2"/>
      <c r="X52" s="7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2"/>
      <c r="V53" s="2"/>
      <c r="W53" s="2"/>
      <c r="X53" s="7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2"/>
      <c r="V54" s="2"/>
      <c r="W54" s="2"/>
      <c r="X54" s="7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2"/>
      <c r="V55" s="2"/>
      <c r="W55" s="2"/>
      <c r="X55" s="7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7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7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7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7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7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22:34" ht="18" customHeight="1">
      <c r="V61" s="2"/>
      <c r="W61" s="2"/>
      <c r="X61" s="7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22:34" ht="18" customHeight="1">
      <c r="V62" s="2"/>
      <c r="W62" s="2"/>
      <c r="X62" s="7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22:34" ht="18" customHeight="1">
      <c r="V63" s="2"/>
      <c r="W63" s="2"/>
      <c r="X63" s="7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22:34" ht="18" customHeight="1">
      <c r="V64" s="2"/>
      <c r="W64" s="2"/>
      <c r="X64" s="7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22:34" ht="18" customHeight="1">
      <c r="V65" s="2"/>
      <c r="W65" s="2"/>
      <c r="X65" s="7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22:34" ht="18" customHeight="1">
      <c r="V66" s="2"/>
      <c r="W66" s="2"/>
      <c r="X66" s="7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22:34" ht="18" customHeight="1">
      <c r="V67" s="2"/>
      <c r="W67" s="2"/>
      <c r="X67" s="7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22:34" ht="18" customHeight="1">
      <c r="V68" s="2"/>
      <c r="W68" s="2"/>
      <c r="X68" s="7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22:34" ht="18" customHeight="1">
      <c r="V69" s="2"/>
      <c r="W69" s="2"/>
      <c r="X69" s="7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22:34" ht="18" customHeight="1">
      <c r="V70" s="2"/>
      <c r="W70" s="2"/>
      <c r="X70" s="7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22:34" ht="18" customHeight="1">
      <c r="V71" s="2"/>
      <c r="W71" s="2"/>
      <c r="X71" s="7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22:34" ht="18" customHeight="1">
      <c r="V72" s="2"/>
      <c r="W72" s="2"/>
      <c r="X72" s="7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22:34" ht="18" customHeight="1">
      <c r="V73" s="2"/>
      <c r="W73" s="2"/>
      <c r="X73" s="7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22:34" ht="18" customHeight="1">
      <c r="V74" s="2"/>
      <c r="W74" s="2"/>
      <c r="X74" s="7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22:34" ht="18" customHeight="1">
      <c r="V75" s="2"/>
      <c r="W75" s="2"/>
      <c r="X75" s="7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22:34" ht="18" customHeight="1">
      <c r="V76" s="2"/>
      <c r="W76" s="2"/>
      <c r="X76" s="7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22:34" ht="18" customHeight="1">
      <c r="V77" s="2"/>
      <c r="W77" s="2"/>
      <c r="X77" s="7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22:34" ht="18" customHeight="1">
      <c r="V78" s="2"/>
      <c r="W78" s="2"/>
      <c r="X78" s="7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22:34" ht="18" customHeight="1">
      <c r="V79" s="2"/>
      <c r="W79" s="2"/>
      <c r="X79" s="7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7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7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7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7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7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7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7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7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7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7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7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7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7"/>
      <c r="Y92" s="2"/>
      <c r="Z92" s="2"/>
      <c r="AA92" s="2"/>
      <c r="AB92" s="2"/>
      <c r="AC92" s="2"/>
      <c r="AD92" s="2"/>
      <c r="AE92" s="2"/>
      <c r="AF92" s="2"/>
      <c r="AG92" s="2"/>
      <c r="AH92" s="2"/>
    </row>
  </sheetData>
  <sheetProtection/>
  <mergeCells count="1">
    <mergeCell ref="K3:O3"/>
  </mergeCells>
  <printOptions/>
  <pageMargins left="1.1361811023622046" right="0.15748031496062992" top="0.7086614173228347" bottom="0.35433070866141736" header="0.31496062992125984" footer="0.31496062992125984"/>
  <pageSetup fitToHeight="0" horizontalDpi="600" verticalDpi="600" orientation="landscape" paperSize="9" scale="38" r:id="rId2"/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H111"/>
  <sheetViews>
    <sheetView zoomScale="55" zoomScaleNormal="55" zoomScalePageLayoutView="0" workbookViewId="0" topLeftCell="A1">
      <pane xSplit="5" ySplit="9" topLeftCell="N19" activePane="bottomRight" state="frozen"/>
      <selection pane="topLeft" activeCell="A1" sqref="A1"/>
      <selection pane="topRight" activeCell="F1" sqref="F1"/>
      <selection pane="bottomLeft" activeCell="A10" sqref="A10"/>
      <selection pane="bottomRight" activeCell="T42" sqref="T42"/>
    </sheetView>
  </sheetViews>
  <sheetFormatPr defaultColWidth="9.625" defaultRowHeight="18" customHeight="1"/>
  <cols>
    <col min="1" max="1" width="2.25390625" style="1" customWidth="1"/>
    <col min="2" max="2" width="7.25390625" style="17" customWidth="1"/>
    <col min="3" max="3" width="0.875" style="17" customWidth="1"/>
    <col min="4" max="4" width="37.25390625" style="17" customWidth="1"/>
    <col min="5" max="5" width="0.875" style="17" customWidth="1"/>
    <col min="6" max="6" width="18.125" style="17" bestFit="1" customWidth="1"/>
    <col min="7" max="7" width="17.375" style="17" bestFit="1" customWidth="1"/>
    <col min="8" max="8" width="18.50390625" style="17" bestFit="1" customWidth="1"/>
    <col min="9" max="9" width="18.125" style="17" bestFit="1" customWidth="1"/>
    <col min="10" max="10" width="19.50390625" style="17" bestFit="1" customWidth="1"/>
    <col min="11" max="11" width="26.00390625" style="17" customWidth="1"/>
    <col min="12" max="12" width="19.875" style="17" bestFit="1" customWidth="1"/>
    <col min="13" max="13" width="19.50390625" style="17" bestFit="1" customWidth="1"/>
    <col min="14" max="14" width="20.875" style="17" bestFit="1" customWidth="1"/>
    <col min="15" max="15" width="19.875" style="17" bestFit="1" customWidth="1"/>
    <col min="16" max="16" width="18.50390625" style="17" bestFit="1" customWidth="1"/>
    <col min="17" max="17" width="20.50390625" style="17" bestFit="1" customWidth="1"/>
    <col min="18" max="18" width="18.50390625" style="17" bestFit="1" customWidth="1"/>
    <col min="19" max="19" width="16.125" style="17" bestFit="1" customWidth="1"/>
    <col min="20" max="20" width="18.50390625" style="17" bestFit="1" customWidth="1"/>
    <col min="21" max="21" width="22.50390625" style="1" customWidth="1"/>
    <col min="22" max="22" width="2.50390625" style="1" hidden="1" customWidth="1"/>
    <col min="23" max="23" width="22.375" style="1" hidden="1" customWidth="1"/>
    <col min="24" max="24" width="1.00390625" style="1" customWidth="1"/>
    <col min="25" max="25" width="17.125" style="1" customWidth="1"/>
    <col min="26" max="26" width="9.625" style="1" customWidth="1"/>
    <col min="27" max="27" width="16.75390625" style="1" customWidth="1"/>
    <col min="28" max="31" width="9.625" style="1" customWidth="1"/>
    <col min="32" max="32" width="10.875" style="1" bestFit="1" customWidth="1"/>
    <col min="33" max="16384" width="9.625" style="1" customWidth="1"/>
  </cols>
  <sheetData>
    <row r="1" spans="16:18" ht="18" customHeight="1">
      <c r="P1" s="21"/>
      <c r="Q1" s="21"/>
      <c r="R1" s="21"/>
    </row>
    <row r="2" spans="2:21" ht="18" customHeight="1">
      <c r="B2" s="42"/>
      <c r="F2" s="43"/>
      <c r="G2" s="43"/>
      <c r="H2" s="43"/>
      <c r="I2" s="43"/>
      <c r="J2" s="43"/>
      <c r="K2" s="43" t="s">
        <v>120</v>
      </c>
      <c r="L2" s="43"/>
      <c r="M2" s="43"/>
      <c r="N2" s="43"/>
      <c r="O2" s="50"/>
      <c r="P2" s="43"/>
      <c r="Q2" s="43"/>
      <c r="R2" s="43"/>
      <c r="S2" s="43"/>
      <c r="T2" s="43"/>
      <c r="U2" s="8"/>
    </row>
    <row r="3" spans="2:21" ht="18" customHeight="1">
      <c r="B3" s="42"/>
      <c r="F3" s="44"/>
      <c r="G3" s="44"/>
      <c r="H3" s="44"/>
      <c r="I3" s="44"/>
      <c r="J3" s="44"/>
      <c r="K3" s="73" t="s">
        <v>102</v>
      </c>
      <c r="L3" s="73"/>
      <c r="M3" s="73"/>
      <c r="N3" s="44"/>
      <c r="O3" s="44"/>
      <c r="P3" s="44"/>
      <c r="Q3" s="44"/>
      <c r="R3" s="44"/>
      <c r="S3" s="44"/>
      <c r="T3" s="44"/>
      <c r="U3" s="9"/>
    </row>
    <row r="4" spans="2:26" ht="18" customHeight="1">
      <c r="B4" s="45"/>
      <c r="S4" s="21"/>
      <c r="T4" s="21"/>
      <c r="U4" s="21"/>
      <c r="V4" s="17"/>
      <c r="W4" s="17"/>
      <c r="X4" s="17"/>
      <c r="Y4" s="17"/>
      <c r="Z4" s="17"/>
    </row>
    <row r="5" spans="2:26" ht="18" customHeight="1">
      <c r="B5" s="45"/>
      <c r="S5" s="21"/>
      <c r="T5" s="21"/>
      <c r="U5" s="21"/>
      <c r="V5" s="17"/>
      <c r="W5" s="17"/>
      <c r="X5" s="17"/>
      <c r="Y5" s="17"/>
      <c r="Z5" s="17"/>
    </row>
    <row r="6" spans="2:18" s="17" customFormat="1" ht="18" customHeight="1">
      <c r="B6" s="37"/>
      <c r="F6" s="67"/>
      <c r="G6" s="67"/>
      <c r="H6" s="67"/>
      <c r="I6" s="67"/>
      <c r="J6" s="67"/>
      <c r="K6" s="67"/>
      <c r="L6" s="67"/>
      <c r="M6" s="67"/>
      <c r="N6" s="67"/>
      <c r="O6" s="67"/>
      <c r="P6" s="67"/>
      <c r="Q6" s="67"/>
      <c r="R6" s="67"/>
    </row>
    <row r="7" spans="2:23" s="17" customFormat="1" ht="18" customHeight="1">
      <c r="B7" s="18"/>
      <c r="E7" s="19"/>
      <c r="F7" s="16" t="s">
        <v>53</v>
      </c>
      <c r="G7" s="16" t="s">
        <v>54</v>
      </c>
      <c r="H7" s="16" t="s">
        <v>55</v>
      </c>
      <c r="I7" s="16" t="s">
        <v>65</v>
      </c>
      <c r="J7" s="16" t="s">
        <v>66</v>
      </c>
      <c r="K7" s="16" t="s">
        <v>56</v>
      </c>
      <c r="L7" s="16" t="s">
        <v>57</v>
      </c>
      <c r="M7" s="16" t="s">
        <v>58</v>
      </c>
      <c r="N7" s="16" t="s">
        <v>60</v>
      </c>
      <c r="O7" s="16" t="s">
        <v>80</v>
      </c>
      <c r="P7" s="16" t="s">
        <v>61</v>
      </c>
      <c r="Q7" s="16" t="s">
        <v>59</v>
      </c>
      <c r="R7" s="16" t="s">
        <v>62</v>
      </c>
      <c r="S7" s="16" t="s">
        <v>63</v>
      </c>
      <c r="T7" s="16" t="s">
        <v>49</v>
      </c>
      <c r="U7" s="20" t="s">
        <v>50</v>
      </c>
      <c r="W7" s="17" t="s">
        <v>69</v>
      </c>
    </row>
    <row r="8" spans="2:23" s="17" customFormat="1" ht="18" customHeight="1">
      <c r="B8" s="22"/>
      <c r="E8" s="19"/>
      <c r="F8" s="10" t="s">
        <v>81</v>
      </c>
      <c r="G8" s="10" t="s">
        <v>82</v>
      </c>
      <c r="H8" s="10" t="s">
        <v>83</v>
      </c>
      <c r="I8" s="10" t="s">
        <v>84</v>
      </c>
      <c r="J8" s="10" t="s">
        <v>85</v>
      </c>
      <c r="K8" s="10" t="s">
        <v>86</v>
      </c>
      <c r="L8" s="10" t="s">
        <v>87</v>
      </c>
      <c r="M8" s="10" t="s">
        <v>88</v>
      </c>
      <c r="N8" s="10" t="s">
        <v>89</v>
      </c>
      <c r="O8" s="10" t="s">
        <v>90</v>
      </c>
      <c r="P8" s="10" t="s">
        <v>91</v>
      </c>
      <c r="Q8" s="10" t="s">
        <v>99</v>
      </c>
      <c r="R8" s="10" t="s">
        <v>92</v>
      </c>
      <c r="S8" s="10" t="s">
        <v>93</v>
      </c>
      <c r="T8" s="10" t="s">
        <v>94</v>
      </c>
      <c r="U8" s="23" t="s">
        <v>64</v>
      </c>
      <c r="W8" s="17" t="s">
        <v>70</v>
      </c>
    </row>
    <row r="9" spans="1:34" s="59" customFormat="1" ht="24.75" customHeight="1">
      <c r="A9" s="51"/>
      <c r="B9" s="52" t="s">
        <v>0</v>
      </c>
      <c r="C9" s="53"/>
      <c r="D9" s="54" t="s">
        <v>1</v>
      </c>
      <c r="E9" s="55"/>
      <c r="F9" s="56">
        <f aca="true" t="shared" si="0" ref="F9:T9">SUM(F11,F12,F13,F14,F19,F20,F21,F22,F23,F24,F10)</f>
        <v>2796324175</v>
      </c>
      <c r="G9" s="56">
        <f t="shared" si="0"/>
        <v>1127866665</v>
      </c>
      <c r="H9" s="56">
        <f t="shared" si="0"/>
        <v>2607971250</v>
      </c>
      <c r="I9" s="56">
        <f t="shared" si="0"/>
        <v>6765990686</v>
      </c>
      <c r="J9" s="56">
        <f t="shared" si="0"/>
        <v>41915376420</v>
      </c>
      <c r="K9" s="56">
        <f t="shared" si="0"/>
        <v>362164091797</v>
      </c>
      <c r="L9" s="56">
        <f t="shared" si="0"/>
        <v>30090234718</v>
      </c>
      <c r="M9" s="56">
        <f t="shared" si="0"/>
        <v>39309550255</v>
      </c>
      <c r="N9" s="56">
        <f t="shared" si="0"/>
        <v>-20736109666</v>
      </c>
      <c r="O9" s="56">
        <f t="shared" si="0"/>
        <v>50161437479</v>
      </c>
      <c r="P9" s="56">
        <f t="shared" si="0"/>
        <v>6794966842</v>
      </c>
      <c r="Q9" s="56">
        <f>SUM(Q11,Q12,Q13,Q14,Q19,Q20,Q21,Q22,Q23,Q24,Q10)</f>
        <v>244220032295</v>
      </c>
      <c r="R9" s="56">
        <f t="shared" si="0"/>
        <v>4343102375</v>
      </c>
      <c r="S9" s="56">
        <f t="shared" si="0"/>
        <v>821711000</v>
      </c>
      <c r="T9" s="56">
        <f t="shared" si="0"/>
        <v>3987211000</v>
      </c>
      <c r="U9" s="56">
        <f>SUM(U11,U12,U13,U14,U19,U20,U21,U22,U24,U10,U23)</f>
        <v>776369757291</v>
      </c>
      <c r="V9" s="57"/>
      <c r="W9" s="57">
        <f>SUM(W11,W10,W12,W13,W14,W19,W20,W21,W22,W24,W23)</f>
        <v>771560835291</v>
      </c>
      <c r="X9" s="58"/>
      <c r="Y9" s="58"/>
      <c r="Z9" s="58"/>
      <c r="AA9" s="58"/>
      <c r="AB9" s="58"/>
      <c r="AC9" s="58"/>
      <c r="AD9" s="58"/>
      <c r="AE9" s="58"/>
      <c r="AF9" s="58"/>
      <c r="AG9" s="58"/>
      <c r="AH9" s="58"/>
    </row>
    <row r="10" spans="1:34" s="19" customFormat="1" ht="22.5" customHeight="1">
      <c r="A10" s="33"/>
      <c r="B10" s="31" t="s">
        <v>37</v>
      </c>
      <c r="D10" s="32" t="s">
        <v>14</v>
      </c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>
        <f>SUM(F10:T10)</f>
        <v>0</v>
      </c>
      <c r="V10" s="34"/>
      <c r="W10" s="5">
        <f>+U10-T10-S10</f>
        <v>0</v>
      </c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</row>
    <row r="11" spans="1:34" s="19" customFormat="1" ht="22.5" customHeight="1">
      <c r="A11" s="33"/>
      <c r="B11" s="31" t="s">
        <v>21</v>
      </c>
      <c r="D11" s="32" t="s">
        <v>22</v>
      </c>
      <c r="F11" s="13">
        <v>533345</v>
      </c>
      <c r="G11" s="13">
        <v>256852</v>
      </c>
      <c r="H11" s="13">
        <v>2890392</v>
      </c>
      <c r="I11" s="13">
        <v>7722936</v>
      </c>
      <c r="J11" s="13">
        <v>4385280</v>
      </c>
      <c r="K11" s="13">
        <v>44738272</v>
      </c>
      <c r="L11" s="13">
        <v>2571440</v>
      </c>
      <c r="M11" s="13">
        <v>2016172</v>
      </c>
      <c r="N11" s="13">
        <v>810908</v>
      </c>
      <c r="O11" s="13">
        <v>466728</v>
      </c>
      <c r="P11" s="13">
        <v>5870110</v>
      </c>
      <c r="Q11" s="13"/>
      <c r="R11" s="13">
        <v>1520752</v>
      </c>
      <c r="S11" s="13">
        <v>922000</v>
      </c>
      <c r="T11" s="13"/>
      <c r="U11" s="13">
        <f>SUM(F11:T11)</f>
        <v>74705187</v>
      </c>
      <c r="V11" s="34"/>
      <c r="W11" s="5">
        <f>+U11-T11-S11</f>
        <v>73783187</v>
      </c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</row>
    <row r="12" spans="1:34" s="19" customFormat="1" ht="22.5" customHeight="1">
      <c r="A12" s="33"/>
      <c r="B12" s="31" t="s">
        <v>23</v>
      </c>
      <c r="D12" s="32" t="s">
        <v>24</v>
      </c>
      <c r="F12" s="13"/>
      <c r="G12" s="13"/>
      <c r="H12" s="13"/>
      <c r="I12" s="13">
        <v>110000</v>
      </c>
      <c r="J12" s="13">
        <v>269533601</v>
      </c>
      <c r="K12" s="13">
        <v>2764986826</v>
      </c>
      <c r="L12" s="13">
        <v>0</v>
      </c>
      <c r="M12" s="13"/>
      <c r="N12" s="13"/>
      <c r="O12" s="13"/>
      <c r="P12" s="13"/>
      <c r="Q12" s="13">
        <v>15687263268</v>
      </c>
      <c r="R12" s="13"/>
      <c r="S12" s="13">
        <v>74011000</v>
      </c>
      <c r="T12" s="13"/>
      <c r="U12" s="13">
        <f>SUM(F12:T12)</f>
        <v>18795904695</v>
      </c>
      <c r="V12" s="34"/>
      <c r="W12" s="5">
        <f>+U12-T12-S12</f>
        <v>18721893695</v>
      </c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</row>
    <row r="13" spans="1:34" s="19" customFormat="1" ht="22.5" customHeight="1">
      <c r="A13" s="33"/>
      <c r="B13" s="31" t="s">
        <v>25</v>
      </c>
      <c r="D13" s="32" t="s">
        <v>26</v>
      </c>
      <c r="F13" s="13">
        <v>187122622</v>
      </c>
      <c r="G13" s="13">
        <v>170325362</v>
      </c>
      <c r="H13" s="13">
        <v>133180812</v>
      </c>
      <c r="I13" s="13">
        <v>170024060</v>
      </c>
      <c r="J13" s="13">
        <v>285615721</v>
      </c>
      <c r="K13" s="13">
        <v>2274593379</v>
      </c>
      <c r="L13" s="13">
        <v>217207447</v>
      </c>
      <c r="M13" s="13">
        <v>183040320</v>
      </c>
      <c r="N13" s="13">
        <v>82181923</v>
      </c>
      <c r="O13" s="13">
        <v>73197741</v>
      </c>
      <c r="P13" s="13">
        <v>305642942</v>
      </c>
      <c r="Q13" s="13">
        <v>9902575066</v>
      </c>
      <c r="R13" s="13">
        <v>220169578</v>
      </c>
      <c r="S13" s="13">
        <v>8964000</v>
      </c>
      <c r="T13" s="13">
        <v>68554000</v>
      </c>
      <c r="U13" s="13">
        <f>SUM(F13:T13)</f>
        <v>14282394973</v>
      </c>
      <c r="V13" s="34"/>
      <c r="W13" s="5">
        <f aca="true" t="shared" si="1" ref="W13:W49">+U13-T13-S13</f>
        <v>14204876973</v>
      </c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</row>
    <row r="14" spans="1:34" s="19" customFormat="1" ht="22.5" customHeight="1">
      <c r="A14" s="33"/>
      <c r="B14" s="31" t="s">
        <v>44</v>
      </c>
      <c r="D14" s="32" t="s">
        <v>2</v>
      </c>
      <c r="F14" s="13">
        <f aca="true" t="shared" si="2" ref="F14:R14">SUM(F15,F18)</f>
        <v>2306910000</v>
      </c>
      <c r="G14" s="13">
        <f t="shared" si="2"/>
        <v>1008477000</v>
      </c>
      <c r="H14" s="13">
        <f t="shared" si="2"/>
        <v>2790000000</v>
      </c>
      <c r="I14" s="13">
        <f t="shared" si="2"/>
        <v>3740000000</v>
      </c>
      <c r="J14" s="13">
        <f t="shared" si="2"/>
        <v>39650000000</v>
      </c>
      <c r="K14" s="13">
        <f>SUM(K15,K18)</f>
        <v>297822317000</v>
      </c>
      <c r="L14" s="13">
        <f t="shared" si="2"/>
        <v>31488603000</v>
      </c>
      <c r="M14" s="13">
        <f t="shared" si="2"/>
        <v>34860000000</v>
      </c>
      <c r="N14" s="13">
        <f t="shared" si="2"/>
        <v>285159000</v>
      </c>
      <c r="O14" s="13">
        <f>SUM(O15,O18)</f>
        <v>57846249000</v>
      </c>
      <c r="P14" s="13">
        <f>SUM(P15,P18)</f>
        <v>5766187632</v>
      </c>
      <c r="Q14" s="13">
        <f>SUM(Q15,Q18)</f>
        <v>107292644000</v>
      </c>
      <c r="R14" s="13">
        <f t="shared" si="2"/>
        <v>6616854000</v>
      </c>
      <c r="S14" s="13">
        <f>SUM(S15,S18)</f>
        <v>525488000</v>
      </c>
      <c r="T14" s="13">
        <f>SUM(T15,T18)</f>
        <v>3918657000</v>
      </c>
      <c r="U14" s="13">
        <f>SUM(U15,U18)</f>
        <v>595917545632</v>
      </c>
      <c r="V14" s="34"/>
      <c r="W14" s="5">
        <f>+U14-T14-S14</f>
        <v>591473400632</v>
      </c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</row>
    <row r="15" spans="1:34" s="19" customFormat="1" ht="22.5" customHeight="1">
      <c r="A15" s="33"/>
      <c r="B15" s="31" t="s">
        <v>20</v>
      </c>
      <c r="D15" s="32" t="s">
        <v>45</v>
      </c>
      <c r="F15" s="13">
        <f aca="true" t="shared" si="3" ref="F15:R15">SUM(F16:F17)</f>
        <v>2306910000</v>
      </c>
      <c r="G15" s="13">
        <f t="shared" si="3"/>
        <v>1008477000</v>
      </c>
      <c r="H15" s="13">
        <f t="shared" si="3"/>
        <v>2790000000</v>
      </c>
      <c r="I15" s="13">
        <f t="shared" si="3"/>
        <v>3740000000</v>
      </c>
      <c r="J15" s="13">
        <f t="shared" si="3"/>
        <v>39650000000</v>
      </c>
      <c r="K15" s="13">
        <f>SUM(K16:K17)</f>
        <v>297822317000</v>
      </c>
      <c r="L15" s="13">
        <f t="shared" si="3"/>
        <v>31488603000</v>
      </c>
      <c r="M15" s="13">
        <f t="shared" si="3"/>
        <v>34860000000</v>
      </c>
      <c r="N15" s="13">
        <f t="shared" si="3"/>
        <v>285159000</v>
      </c>
      <c r="O15" s="13">
        <f t="shared" si="3"/>
        <v>57846249000</v>
      </c>
      <c r="P15" s="13">
        <f t="shared" si="3"/>
        <v>5444313000</v>
      </c>
      <c r="Q15" s="13">
        <f>SUM(Q16:Q17)</f>
        <v>107292644000</v>
      </c>
      <c r="R15" s="13">
        <f t="shared" si="3"/>
        <v>6616854000</v>
      </c>
      <c r="S15" s="13">
        <f>SUM(S16:S17)</f>
        <v>525488000</v>
      </c>
      <c r="T15" s="13">
        <f>SUM(T16:T17)</f>
        <v>3918657000</v>
      </c>
      <c r="U15" s="13">
        <f>SUM(U16:U17)</f>
        <v>595595671000</v>
      </c>
      <c r="V15" s="34"/>
      <c r="W15" s="5">
        <f t="shared" si="1"/>
        <v>591151526000</v>
      </c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</row>
    <row r="16" spans="1:34" s="19" customFormat="1" ht="22.5" customHeight="1">
      <c r="A16" s="33"/>
      <c r="B16" s="31"/>
      <c r="D16" s="32" t="s">
        <v>3</v>
      </c>
      <c r="F16" s="13">
        <v>2207426000</v>
      </c>
      <c r="G16" s="13">
        <v>958477000</v>
      </c>
      <c r="H16" s="13">
        <v>2640000000</v>
      </c>
      <c r="I16" s="13">
        <v>3440000000</v>
      </c>
      <c r="J16" s="13">
        <v>5150000000</v>
      </c>
      <c r="K16" s="13">
        <v>34583110000</v>
      </c>
      <c r="L16" s="13">
        <v>2488603000</v>
      </c>
      <c r="M16" s="13">
        <v>1860000000</v>
      </c>
      <c r="N16" s="13"/>
      <c r="O16" s="13">
        <v>2076249000</v>
      </c>
      <c r="P16" s="13">
        <v>4834269000</v>
      </c>
      <c r="Q16" s="13">
        <v>3635507000</v>
      </c>
      <c r="R16" s="13">
        <v>4360000000</v>
      </c>
      <c r="S16" s="13">
        <v>472000000</v>
      </c>
      <c r="T16" s="13">
        <v>2403943000</v>
      </c>
      <c r="U16" s="13">
        <f aca="true" t="shared" si="4" ref="U16:U24">SUM(F16:T16)</f>
        <v>71109584000</v>
      </c>
      <c r="V16" s="34"/>
      <c r="W16" s="5">
        <f t="shared" si="1"/>
        <v>68233641000</v>
      </c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</row>
    <row r="17" spans="1:34" s="19" customFormat="1" ht="22.5" customHeight="1">
      <c r="A17" s="33"/>
      <c r="B17" s="31"/>
      <c r="D17" s="32" t="s">
        <v>48</v>
      </c>
      <c r="F17" s="13">
        <v>99484000</v>
      </c>
      <c r="G17" s="13">
        <v>50000000</v>
      </c>
      <c r="H17" s="13">
        <v>150000000</v>
      </c>
      <c r="I17" s="13">
        <v>300000000</v>
      </c>
      <c r="J17" s="13">
        <v>34500000000</v>
      </c>
      <c r="K17" s="13">
        <v>263239207000</v>
      </c>
      <c r="L17" s="13">
        <v>29000000000</v>
      </c>
      <c r="M17" s="13">
        <v>33000000000</v>
      </c>
      <c r="N17" s="13">
        <v>285159000</v>
      </c>
      <c r="O17" s="13">
        <v>55770000000</v>
      </c>
      <c r="P17" s="13">
        <v>610044000</v>
      </c>
      <c r="Q17" s="13">
        <v>103657137000</v>
      </c>
      <c r="R17" s="13">
        <v>2256854000</v>
      </c>
      <c r="S17" s="13">
        <v>53488000</v>
      </c>
      <c r="T17" s="13">
        <v>1514714000</v>
      </c>
      <c r="U17" s="13">
        <f t="shared" si="4"/>
        <v>524486087000</v>
      </c>
      <c r="V17" s="34"/>
      <c r="W17" s="5">
        <f t="shared" si="1"/>
        <v>522917885000</v>
      </c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</row>
    <row r="18" spans="1:34" s="19" customFormat="1" ht="22.5" customHeight="1">
      <c r="A18" s="33"/>
      <c r="B18" s="31" t="s">
        <v>31</v>
      </c>
      <c r="D18" s="32" t="s">
        <v>46</v>
      </c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>
        <v>321874632</v>
      </c>
      <c r="Q18" s="13"/>
      <c r="R18" s="13"/>
      <c r="S18" s="13"/>
      <c r="T18" s="13"/>
      <c r="U18" s="13">
        <f t="shared" si="4"/>
        <v>321874632</v>
      </c>
      <c r="V18" s="34"/>
      <c r="W18" s="5">
        <f t="shared" si="1"/>
        <v>321874632</v>
      </c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</row>
    <row r="19" spans="1:34" s="19" customFormat="1" ht="22.5" customHeight="1">
      <c r="A19" s="33"/>
      <c r="B19" s="31" t="s">
        <v>4</v>
      </c>
      <c r="D19" s="32" t="s">
        <v>27</v>
      </c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>
        <f t="shared" si="4"/>
        <v>0</v>
      </c>
      <c r="V19" s="34"/>
      <c r="W19" s="5">
        <f t="shared" si="1"/>
        <v>0</v>
      </c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</row>
    <row r="20" spans="1:34" s="19" customFormat="1" ht="22.5" customHeight="1">
      <c r="A20" s="33"/>
      <c r="B20" s="31" t="s">
        <v>71</v>
      </c>
      <c r="D20" s="32" t="s">
        <v>28</v>
      </c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>
        <f t="shared" si="4"/>
        <v>0</v>
      </c>
      <c r="V20" s="34"/>
      <c r="W20" s="5">
        <f t="shared" si="1"/>
        <v>0</v>
      </c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</row>
    <row r="21" spans="1:34" s="19" customFormat="1" ht="22.5" customHeight="1">
      <c r="A21" s="33"/>
      <c r="B21" s="31" t="s">
        <v>72</v>
      </c>
      <c r="D21" s="32" t="s">
        <v>29</v>
      </c>
      <c r="F21" s="13">
        <v>106316840</v>
      </c>
      <c r="G21" s="13">
        <v>51750207</v>
      </c>
      <c r="H21" s="13">
        <v>134885451</v>
      </c>
      <c r="I21" s="13">
        <v>144919503</v>
      </c>
      <c r="J21" s="13">
        <v>209612233</v>
      </c>
      <c r="K21" s="13">
        <v>2449060487</v>
      </c>
      <c r="L21" s="13">
        <v>342255413</v>
      </c>
      <c r="M21" s="13">
        <v>130896765</v>
      </c>
      <c r="N21" s="13">
        <v>61978959</v>
      </c>
      <c r="O21" s="13">
        <v>98011555</v>
      </c>
      <c r="P21" s="13">
        <v>253489134</v>
      </c>
      <c r="Q21" s="13">
        <v>19337480</v>
      </c>
      <c r="R21" s="13">
        <v>174911303</v>
      </c>
      <c r="S21" s="13">
        <v>58440000</v>
      </c>
      <c r="T21" s="13"/>
      <c r="U21" s="13">
        <f t="shared" si="4"/>
        <v>4235865330</v>
      </c>
      <c r="V21" s="34"/>
      <c r="W21" s="5">
        <f t="shared" si="1"/>
        <v>4177425330</v>
      </c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</row>
    <row r="22" spans="1:34" s="19" customFormat="1" ht="22.5" customHeight="1">
      <c r="A22" s="33"/>
      <c r="B22" s="31" t="s">
        <v>73</v>
      </c>
      <c r="D22" s="32" t="s">
        <v>51</v>
      </c>
      <c r="F22" s="13"/>
      <c r="G22" s="13"/>
      <c r="H22" s="13"/>
      <c r="I22" s="13">
        <v>0</v>
      </c>
      <c r="J22" s="13"/>
      <c r="K22" s="13">
        <v>0</v>
      </c>
      <c r="L22" s="13"/>
      <c r="M22" s="13"/>
      <c r="N22" s="13">
        <v>0</v>
      </c>
      <c r="O22" s="13"/>
      <c r="P22" s="13"/>
      <c r="Q22" s="13">
        <v>112901118796</v>
      </c>
      <c r="R22" s="13"/>
      <c r="S22" s="13"/>
      <c r="T22" s="13"/>
      <c r="U22" s="13">
        <f t="shared" si="4"/>
        <v>112901118796</v>
      </c>
      <c r="V22" s="34"/>
      <c r="W22" s="5">
        <f t="shared" si="1"/>
        <v>112901118796</v>
      </c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</row>
    <row r="23" spans="1:34" s="19" customFormat="1" ht="22.5" customHeight="1">
      <c r="A23" s="33"/>
      <c r="B23" s="31">
        <v>14</v>
      </c>
      <c r="D23" s="32" t="s">
        <v>95</v>
      </c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>
        <f t="shared" si="4"/>
        <v>0</v>
      </c>
      <c r="V23" s="34"/>
      <c r="W23" s="5">
        <f t="shared" si="1"/>
        <v>0</v>
      </c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</row>
    <row r="24" spans="1:34" s="19" customFormat="1" ht="22.5" customHeight="1">
      <c r="A24" s="33"/>
      <c r="B24" s="31" t="s">
        <v>74</v>
      </c>
      <c r="D24" s="32" t="s">
        <v>5</v>
      </c>
      <c r="F24" s="13">
        <v>195441368</v>
      </c>
      <c r="G24" s="13">
        <v>-102942756</v>
      </c>
      <c r="H24" s="13">
        <v>-452985405</v>
      </c>
      <c r="I24" s="13">
        <v>2703214187</v>
      </c>
      <c r="J24" s="13">
        <v>1496229585</v>
      </c>
      <c r="K24" s="13">
        <v>56808395833</v>
      </c>
      <c r="L24" s="13">
        <v>-1960402582</v>
      </c>
      <c r="M24" s="13">
        <v>4133596998</v>
      </c>
      <c r="N24" s="13">
        <v>-21166240456</v>
      </c>
      <c r="O24" s="13">
        <v>-7856487545</v>
      </c>
      <c r="P24" s="13">
        <v>463777024</v>
      </c>
      <c r="Q24" s="13">
        <v>-1582906315</v>
      </c>
      <c r="R24" s="13">
        <v>-2670353258</v>
      </c>
      <c r="S24" s="13">
        <v>153886000</v>
      </c>
      <c r="T24" s="13"/>
      <c r="U24" s="13">
        <f t="shared" si="4"/>
        <v>30162222678</v>
      </c>
      <c r="V24" s="34"/>
      <c r="W24" s="5">
        <f t="shared" si="1"/>
        <v>30008336678</v>
      </c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</row>
    <row r="25" spans="1:34" s="59" customFormat="1" ht="24.75" customHeight="1">
      <c r="A25" s="51"/>
      <c r="B25" s="60"/>
      <c r="C25" s="53"/>
      <c r="D25" s="54" t="s">
        <v>6</v>
      </c>
      <c r="E25" s="55"/>
      <c r="F25" s="56">
        <f>SUM(F26,F27,F28,F29,F30,F31,F32,F41,F42,F46,F47,F48,F49)</f>
        <v>2473517482</v>
      </c>
      <c r="G25" s="56">
        <f aca="true" t="shared" si="5" ref="G25:U25">SUM(G26,G27,G28,G29,G30,G31,G32,G41,G42,G46,G47,G48,G49)</f>
        <v>1048362481</v>
      </c>
      <c r="H25" s="56">
        <f t="shared" si="5"/>
        <v>2720892304</v>
      </c>
      <c r="I25" s="56">
        <f t="shared" si="5"/>
        <v>6384066175</v>
      </c>
      <c r="J25" s="56">
        <f t="shared" si="5"/>
        <v>55555190332</v>
      </c>
      <c r="K25" s="56">
        <f t="shared" si="5"/>
        <v>401981998707</v>
      </c>
      <c r="L25" s="56">
        <f t="shared" si="5"/>
        <v>28121465161</v>
      </c>
      <c r="M25" s="56">
        <f t="shared" si="5"/>
        <v>39882650898</v>
      </c>
      <c r="N25" s="56">
        <f t="shared" si="5"/>
        <v>1778024490</v>
      </c>
      <c r="O25" s="56">
        <f t="shared" si="5"/>
        <v>57674325114</v>
      </c>
      <c r="P25" s="56">
        <f t="shared" si="5"/>
        <v>7179246810</v>
      </c>
      <c r="Q25" s="56">
        <f t="shared" si="5"/>
        <v>266173251666</v>
      </c>
      <c r="R25" s="56">
        <f t="shared" si="5"/>
        <v>7582630465</v>
      </c>
      <c r="S25" s="56">
        <f t="shared" si="5"/>
        <v>623707000</v>
      </c>
      <c r="T25" s="56">
        <f t="shared" si="5"/>
        <v>4135999000</v>
      </c>
      <c r="U25" s="56">
        <f t="shared" si="5"/>
        <v>883315328085</v>
      </c>
      <c r="V25" s="58"/>
      <c r="W25" s="57">
        <f>SUM(W26,W27,W28,W29,W30,W31,W32,W41,W42,W46,W47,W48,W49)</f>
        <v>878555622085</v>
      </c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</row>
    <row r="26" spans="1:34" s="19" customFormat="1" ht="22.5" customHeight="1">
      <c r="A26" s="33"/>
      <c r="B26" s="31" t="s">
        <v>7</v>
      </c>
      <c r="D26" s="32" t="s">
        <v>8</v>
      </c>
      <c r="F26" s="13">
        <v>2056002239</v>
      </c>
      <c r="G26" s="13">
        <v>927121388</v>
      </c>
      <c r="H26" s="13">
        <v>2538266163</v>
      </c>
      <c r="I26" s="13">
        <v>3422778828</v>
      </c>
      <c r="J26" s="13">
        <v>4966849153</v>
      </c>
      <c r="K26" s="13">
        <v>34235302461</v>
      </c>
      <c r="L26" s="13">
        <v>2466073990</v>
      </c>
      <c r="M26" s="13">
        <v>1847993789</v>
      </c>
      <c r="N26" s="13">
        <v>1442658467</v>
      </c>
      <c r="O26" s="13">
        <v>1549233269</v>
      </c>
      <c r="P26" s="13">
        <v>5131154340</v>
      </c>
      <c r="Q26" s="13">
        <v>3758746199</v>
      </c>
      <c r="R26" s="13">
        <v>4576968715</v>
      </c>
      <c r="S26" s="13">
        <v>534390000</v>
      </c>
      <c r="T26" s="13">
        <v>2438893000</v>
      </c>
      <c r="U26" s="13">
        <f aca="true" t="shared" si="6" ref="U26:U31">SUM(F26:T26)</f>
        <v>71892432001</v>
      </c>
      <c r="V26" s="34"/>
      <c r="W26" s="5">
        <f t="shared" si="1"/>
        <v>68919149001</v>
      </c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</row>
    <row r="27" spans="1:34" s="19" customFormat="1" ht="22.5" customHeight="1">
      <c r="A27" s="33"/>
      <c r="B27" s="31" t="s">
        <v>9</v>
      </c>
      <c r="D27" s="32" t="s">
        <v>10</v>
      </c>
      <c r="F27" s="13">
        <v>42596361</v>
      </c>
      <c r="G27" s="13">
        <v>37782440</v>
      </c>
      <c r="H27" s="13">
        <v>77991744</v>
      </c>
      <c r="I27" s="13">
        <v>125873373</v>
      </c>
      <c r="J27" s="13">
        <v>308368402</v>
      </c>
      <c r="K27" s="13">
        <v>1894211813</v>
      </c>
      <c r="L27" s="13">
        <v>116211171</v>
      </c>
      <c r="M27" s="13">
        <v>54586023</v>
      </c>
      <c r="N27" s="13">
        <v>49358258</v>
      </c>
      <c r="O27" s="13">
        <v>189783527</v>
      </c>
      <c r="P27" s="13">
        <v>983476998</v>
      </c>
      <c r="Q27" s="13">
        <v>262540069</v>
      </c>
      <c r="R27" s="13">
        <v>205437704</v>
      </c>
      <c r="S27" s="13">
        <v>37126000</v>
      </c>
      <c r="T27" s="13">
        <v>652258000</v>
      </c>
      <c r="U27" s="13">
        <f t="shared" si="6"/>
        <v>5037601883</v>
      </c>
      <c r="V27" s="34"/>
      <c r="W27" s="5">
        <f t="shared" si="1"/>
        <v>4348217883</v>
      </c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</row>
    <row r="28" spans="1:34" s="19" customFormat="1" ht="22.5" customHeight="1">
      <c r="A28" s="33"/>
      <c r="B28" s="31" t="s">
        <v>11</v>
      </c>
      <c r="D28" s="32" t="s">
        <v>52</v>
      </c>
      <c r="F28" s="13">
        <v>206243758</v>
      </c>
      <c r="G28" s="13">
        <v>49230775</v>
      </c>
      <c r="H28" s="13">
        <v>26595338</v>
      </c>
      <c r="I28" s="13">
        <v>202519782</v>
      </c>
      <c r="J28" s="13">
        <v>34885510</v>
      </c>
      <c r="K28" s="13">
        <v>951446321</v>
      </c>
      <c r="L28" s="13">
        <v>60454350</v>
      </c>
      <c r="M28" s="13">
        <v>33569642</v>
      </c>
      <c r="N28" s="13">
        <v>117261441</v>
      </c>
      <c r="O28" s="13"/>
      <c r="P28" s="13">
        <v>106408906</v>
      </c>
      <c r="Q28" s="13">
        <v>27138859</v>
      </c>
      <c r="R28" s="13">
        <v>117149324</v>
      </c>
      <c r="S28" s="13"/>
      <c r="T28" s="13"/>
      <c r="U28" s="13">
        <f t="shared" si="6"/>
        <v>1932904006</v>
      </c>
      <c r="V28" s="34"/>
      <c r="W28" s="5">
        <f t="shared" si="1"/>
        <v>1932904006</v>
      </c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</row>
    <row r="29" spans="1:34" s="19" customFormat="1" ht="22.5" customHeight="1">
      <c r="A29" s="33"/>
      <c r="B29" s="31" t="s">
        <v>12</v>
      </c>
      <c r="D29" s="32" t="s">
        <v>14</v>
      </c>
      <c r="F29" s="13">
        <v>35786556</v>
      </c>
      <c r="G29" s="13"/>
      <c r="H29" s="13"/>
      <c r="I29" s="13"/>
      <c r="J29" s="13"/>
      <c r="K29" s="13">
        <v>0</v>
      </c>
      <c r="L29" s="13"/>
      <c r="M29" s="13"/>
      <c r="N29" s="13"/>
      <c r="O29" s="13"/>
      <c r="P29" s="13"/>
      <c r="Q29" s="13">
        <v>161816530</v>
      </c>
      <c r="R29" s="13">
        <v>138465000</v>
      </c>
      <c r="S29" s="13"/>
      <c r="T29" s="13"/>
      <c r="U29" s="13">
        <f t="shared" si="6"/>
        <v>336068086</v>
      </c>
      <c r="V29" s="34"/>
      <c r="W29" s="5">
        <f t="shared" si="1"/>
        <v>336068086</v>
      </c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</row>
    <row r="30" spans="1:34" s="19" customFormat="1" ht="22.5" customHeight="1">
      <c r="A30" s="33"/>
      <c r="B30" s="31" t="s">
        <v>13</v>
      </c>
      <c r="D30" s="32" t="s">
        <v>30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>
        <f t="shared" si="6"/>
        <v>0</v>
      </c>
      <c r="V30" s="34"/>
      <c r="W30" s="5">
        <f t="shared" si="1"/>
        <v>0</v>
      </c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</row>
    <row r="31" spans="1:34" s="19" customFormat="1" ht="22.5" customHeight="1">
      <c r="A31" s="33"/>
      <c r="B31" s="31" t="s">
        <v>75</v>
      </c>
      <c r="D31" s="32" t="s">
        <v>67</v>
      </c>
      <c r="F31" s="13"/>
      <c r="G31" s="13"/>
      <c r="H31" s="13"/>
      <c r="I31" s="13"/>
      <c r="J31" s="13">
        <v>298988192</v>
      </c>
      <c r="K31" s="13">
        <v>15209465</v>
      </c>
      <c r="L31" s="13"/>
      <c r="M31" s="13"/>
      <c r="N31" s="13"/>
      <c r="O31" s="13"/>
      <c r="P31" s="13"/>
      <c r="Q31" s="13"/>
      <c r="R31" s="13"/>
      <c r="S31" s="13"/>
      <c r="T31" s="13"/>
      <c r="U31" s="13">
        <f t="shared" si="6"/>
        <v>314197657</v>
      </c>
      <c r="V31" s="34"/>
      <c r="W31" s="5">
        <f t="shared" si="1"/>
        <v>314197657</v>
      </c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</row>
    <row r="32" spans="1:34" s="17" customFormat="1" ht="22.5" customHeight="1">
      <c r="A32" s="33"/>
      <c r="B32" s="31" t="s">
        <v>76</v>
      </c>
      <c r="C32" s="19"/>
      <c r="D32" s="38" t="s">
        <v>68</v>
      </c>
      <c r="E32" s="19"/>
      <c r="F32" s="13">
        <f aca="true" t="shared" si="7" ref="F32:R32">SUM(F33:F39)</f>
        <v>0</v>
      </c>
      <c r="G32" s="13">
        <f t="shared" si="7"/>
        <v>0</v>
      </c>
      <c r="H32" s="13">
        <f t="shared" si="7"/>
        <v>1370624</v>
      </c>
      <c r="I32" s="13">
        <f t="shared" si="7"/>
        <v>0</v>
      </c>
      <c r="J32" s="13">
        <f t="shared" si="7"/>
        <v>689931</v>
      </c>
      <c r="K32" s="13">
        <f t="shared" si="7"/>
        <v>1465972498</v>
      </c>
      <c r="L32" s="13">
        <f t="shared" si="7"/>
        <v>40064</v>
      </c>
      <c r="M32" s="13">
        <f>SUM(M33:M40)</f>
        <v>0</v>
      </c>
      <c r="N32" s="13">
        <f t="shared" si="7"/>
        <v>1376055</v>
      </c>
      <c r="O32" s="13">
        <f>SUM(O33:O39)</f>
        <v>8832524</v>
      </c>
      <c r="P32" s="13">
        <f t="shared" si="7"/>
        <v>94755627</v>
      </c>
      <c r="Q32" s="13">
        <f>SUM(Q33:Q39)</f>
        <v>80352</v>
      </c>
      <c r="R32" s="13">
        <f t="shared" si="7"/>
        <v>5882180</v>
      </c>
      <c r="S32" s="13">
        <f>SUM(S33:S39)</f>
        <v>6964000</v>
      </c>
      <c r="T32" s="13">
        <f>SUM(T33:T39)</f>
        <v>223000</v>
      </c>
      <c r="U32" s="13">
        <f>SUM(U33:U40)</f>
        <v>1586186855</v>
      </c>
      <c r="V32" s="7"/>
      <c r="W32" s="5">
        <f t="shared" si="1"/>
        <v>1578999855</v>
      </c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</row>
    <row r="33" spans="1:34" s="19" customFormat="1" ht="22.5" customHeight="1">
      <c r="A33" s="33"/>
      <c r="B33" s="48" t="s">
        <v>20</v>
      </c>
      <c r="C33" s="46"/>
      <c r="D33" s="49" t="s">
        <v>38</v>
      </c>
      <c r="F33" s="14"/>
      <c r="G33" s="14"/>
      <c r="H33" s="14"/>
      <c r="I33" s="14"/>
      <c r="J33" s="14"/>
      <c r="K33" s="14">
        <v>0</v>
      </c>
      <c r="L33" s="14"/>
      <c r="M33" s="14"/>
      <c r="N33" s="14"/>
      <c r="O33" s="14"/>
      <c r="P33" s="14"/>
      <c r="Q33" s="14"/>
      <c r="R33" s="14"/>
      <c r="S33" s="14"/>
      <c r="T33" s="14"/>
      <c r="U33" s="14">
        <f aca="true" t="shared" si="8" ref="U33:U41">SUM(F33:T33)</f>
        <v>0</v>
      </c>
      <c r="V33" s="34"/>
      <c r="W33" s="5">
        <f t="shared" si="1"/>
        <v>0</v>
      </c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</row>
    <row r="34" spans="1:34" s="19" customFormat="1" ht="22.5" customHeight="1">
      <c r="A34" s="33"/>
      <c r="B34" s="35" t="s">
        <v>39</v>
      </c>
      <c r="D34" s="32" t="s">
        <v>98</v>
      </c>
      <c r="F34" s="13"/>
      <c r="G34" s="13"/>
      <c r="H34" s="13"/>
      <c r="I34" s="13"/>
      <c r="J34" s="13"/>
      <c r="K34" s="13">
        <v>0</v>
      </c>
      <c r="L34" s="13"/>
      <c r="M34" s="13"/>
      <c r="N34" s="13"/>
      <c r="O34" s="13"/>
      <c r="P34" s="13"/>
      <c r="Q34" s="13"/>
      <c r="R34" s="13"/>
      <c r="S34" s="13"/>
      <c r="T34" s="13"/>
      <c r="U34" s="13">
        <f t="shared" si="8"/>
        <v>0</v>
      </c>
      <c r="V34" s="34"/>
      <c r="W34" s="5">
        <f t="shared" si="1"/>
        <v>0</v>
      </c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</row>
    <row r="35" spans="1:34" s="19" customFormat="1" ht="22.5" customHeight="1">
      <c r="A35" s="33"/>
      <c r="B35" s="35" t="s">
        <v>31</v>
      </c>
      <c r="D35" s="32" t="s">
        <v>33</v>
      </c>
      <c r="F35" s="13"/>
      <c r="G35" s="13"/>
      <c r="H35" s="13"/>
      <c r="I35" s="13"/>
      <c r="J35" s="13"/>
      <c r="K35" s="13">
        <v>36556800</v>
      </c>
      <c r="L35" s="13">
        <v>0</v>
      </c>
      <c r="M35" s="13"/>
      <c r="N35" s="13"/>
      <c r="O35" s="13"/>
      <c r="P35" s="13">
        <v>0</v>
      </c>
      <c r="Q35" s="13"/>
      <c r="R35" s="13"/>
      <c r="S35" s="13"/>
      <c r="T35" s="13"/>
      <c r="U35" s="13">
        <f t="shared" si="8"/>
        <v>36556800</v>
      </c>
      <c r="V35" s="34"/>
      <c r="W35" s="5">
        <f t="shared" si="1"/>
        <v>36556800</v>
      </c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</row>
    <row r="36" spans="1:34" s="19" customFormat="1" ht="22.5" customHeight="1">
      <c r="A36" s="33"/>
      <c r="B36" s="35" t="s">
        <v>32</v>
      </c>
      <c r="D36" s="32" t="s">
        <v>34</v>
      </c>
      <c r="F36" s="13"/>
      <c r="G36" s="13"/>
      <c r="H36" s="13"/>
      <c r="I36" s="13"/>
      <c r="J36" s="13"/>
      <c r="K36" s="13">
        <v>741203</v>
      </c>
      <c r="L36" s="13"/>
      <c r="M36" s="13"/>
      <c r="N36" s="13"/>
      <c r="O36" s="13">
        <v>8166613</v>
      </c>
      <c r="P36" s="13"/>
      <c r="Q36" s="13"/>
      <c r="R36" s="13"/>
      <c r="S36" s="13">
        <v>0</v>
      </c>
      <c r="T36" s="13"/>
      <c r="U36" s="13">
        <f t="shared" si="8"/>
        <v>8907816</v>
      </c>
      <c r="V36" s="34"/>
      <c r="W36" s="5">
        <f t="shared" si="1"/>
        <v>8907816</v>
      </c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</row>
    <row r="37" spans="1:34" s="19" customFormat="1" ht="22.5" customHeight="1">
      <c r="A37" s="33"/>
      <c r="B37" s="35" t="s">
        <v>37</v>
      </c>
      <c r="D37" s="32" t="s">
        <v>47</v>
      </c>
      <c r="F37" s="13"/>
      <c r="G37" s="13"/>
      <c r="H37" s="13">
        <v>1076712</v>
      </c>
      <c r="I37" s="13"/>
      <c r="J37" s="13"/>
      <c r="K37" s="13">
        <v>1357552611</v>
      </c>
      <c r="L37" s="13"/>
      <c r="M37" s="13">
        <v>0</v>
      </c>
      <c r="N37" s="13"/>
      <c r="O37" s="13"/>
      <c r="P37" s="13">
        <v>0</v>
      </c>
      <c r="Q37" s="13"/>
      <c r="R37" s="13"/>
      <c r="S37" s="13">
        <v>1501000</v>
      </c>
      <c r="T37" s="13"/>
      <c r="U37" s="13">
        <f t="shared" si="8"/>
        <v>1360130323</v>
      </c>
      <c r="V37" s="34"/>
      <c r="W37" s="5">
        <f t="shared" si="1"/>
        <v>1358629323</v>
      </c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</row>
    <row r="38" spans="1:34" s="19" customFormat="1" ht="22.5" customHeight="1">
      <c r="A38" s="33"/>
      <c r="B38" s="35" t="s">
        <v>21</v>
      </c>
      <c r="D38" s="32" t="s">
        <v>36</v>
      </c>
      <c r="F38" s="13">
        <v>0</v>
      </c>
      <c r="G38" s="13">
        <v>0</v>
      </c>
      <c r="H38" s="13">
        <v>0</v>
      </c>
      <c r="I38" s="13">
        <v>0</v>
      </c>
      <c r="J38" s="13">
        <v>689931</v>
      </c>
      <c r="K38" s="13">
        <v>67513368</v>
      </c>
      <c r="L38" s="13">
        <v>0</v>
      </c>
      <c r="M38" s="13">
        <v>0</v>
      </c>
      <c r="N38" s="13">
        <v>1376055</v>
      </c>
      <c r="O38" s="13">
        <v>665911</v>
      </c>
      <c r="P38" s="13">
        <v>4152050</v>
      </c>
      <c r="Q38" s="13">
        <v>38354</v>
      </c>
      <c r="R38" s="13">
        <v>5819183</v>
      </c>
      <c r="S38" s="13">
        <v>2409000</v>
      </c>
      <c r="T38" s="13">
        <v>223000</v>
      </c>
      <c r="U38" s="13">
        <f t="shared" si="8"/>
        <v>82886852</v>
      </c>
      <c r="V38" s="34"/>
      <c r="W38" s="5">
        <f t="shared" si="1"/>
        <v>80254852</v>
      </c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</row>
    <row r="39" spans="1:34" s="19" customFormat="1" ht="22.5" customHeight="1">
      <c r="A39" s="33"/>
      <c r="B39" s="35" t="s">
        <v>23</v>
      </c>
      <c r="D39" s="32" t="s">
        <v>35</v>
      </c>
      <c r="F39" s="13">
        <v>0</v>
      </c>
      <c r="G39" s="13">
        <v>0</v>
      </c>
      <c r="H39" s="13">
        <v>293912</v>
      </c>
      <c r="I39" s="13">
        <v>0</v>
      </c>
      <c r="J39" s="13">
        <v>0</v>
      </c>
      <c r="K39" s="13">
        <v>3608516</v>
      </c>
      <c r="L39" s="13">
        <v>40064</v>
      </c>
      <c r="M39" s="13">
        <v>0</v>
      </c>
      <c r="N39" s="13">
        <v>0</v>
      </c>
      <c r="O39" s="13">
        <v>0</v>
      </c>
      <c r="P39" s="13">
        <v>90603577</v>
      </c>
      <c r="Q39" s="13">
        <v>41998</v>
      </c>
      <c r="R39" s="13">
        <v>62997</v>
      </c>
      <c r="S39" s="13">
        <v>3054000</v>
      </c>
      <c r="T39" s="13"/>
      <c r="U39" s="13">
        <f t="shared" si="8"/>
        <v>97705064</v>
      </c>
      <c r="V39" s="34"/>
      <c r="W39" s="5">
        <f t="shared" si="1"/>
        <v>94651064</v>
      </c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</row>
    <row r="40" spans="1:34" s="19" customFormat="1" ht="22.5" customHeight="1">
      <c r="A40" s="33"/>
      <c r="B40" s="35" t="s">
        <v>96</v>
      </c>
      <c r="D40" s="32" t="s">
        <v>97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>
        <f t="shared" si="8"/>
        <v>0</v>
      </c>
      <c r="V40" s="34"/>
      <c r="W40" s="5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</row>
    <row r="41" spans="1:34" s="19" customFormat="1" ht="22.5" customHeight="1">
      <c r="A41" s="33"/>
      <c r="B41" s="39">
        <v>30</v>
      </c>
      <c r="C41" s="40"/>
      <c r="D41" s="41" t="s">
        <v>100</v>
      </c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3">
        <f t="shared" si="8"/>
        <v>0</v>
      </c>
      <c r="V41" s="34"/>
      <c r="W41" s="5">
        <f t="shared" si="1"/>
        <v>0</v>
      </c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</row>
    <row r="42" spans="1:34" ht="22.5" customHeight="1">
      <c r="A42" s="3"/>
      <c r="B42" s="39" t="s">
        <v>77</v>
      </c>
      <c r="C42" s="40"/>
      <c r="D42" s="41" t="s">
        <v>15</v>
      </c>
      <c r="E42" s="19"/>
      <c r="F42" s="15">
        <f>SUM(F43:F45)</f>
        <v>0</v>
      </c>
      <c r="G42" s="15">
        <f aca="true" t="shared" si="9" ref="G42:U42">SUM(G43:G45)</f>
        <v>0</v>
      </c>
      <c r="H42" s="15">
        <f t="shared" si="9"/>
        <v>0</v>
      </c>
      <c r="I42" s="15">
        <f t="shared" si="9"/>
        <v>867432542</v>
      </c>
      <c r="J42" s="15">
        <f t="shared" si="9"/>
        <v>27058036449</v>
      </c>
      <c r="K42" s="15">
        <f t="shared" si="9"/>
        <v>284324137157</v>
      </c>
      <c r="L42" s="15">
        <f t="shared" si="9"/>
        <v>20048277956</v>
      </c>
      <c r="M42" s="15">
        <f t="shared" si="9"/>
        <v>27356255819</v>
      </c>
      <c r="N42" s="15">
        <f t="shared" si="9"/>
        <v>62799019</v>
      </c>
      <c r="O42" s="15">
        <f t="shared" si="9"/>
        <v>35651366755</v>
      </c>
      <c r="P42" s="15">
        <f t="shared" si="9"/>
        <v>0</v>
      </c>
      <c r="Q42" s="15">
        <f>SUM(Q43:Q45)</f>
        <v>108822094202</v>
      </c>
      <c r="R42" s="15">
        <f t="shared" si="9"/>
        <v>600959235</v>
      </c>
      <c r="S42" s="15">
        <f t="shared" si="9"/>
        <v>0</v>
      </c>
      <c r="T42" s="15">
        <f t="shared" si="9"/>
        <v>0</v>
      </c>
      <c r="U42" s="61">
        <f t="shared" si="9"/>
        <v>504791359134</v>
      </c>
      <c r="V42" s="2"/>
      <c r="W42" s="5">
        <f t="shared" si="1"/>
        <v>504791359134</v>
      </c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</row>
    <row r="43" spans="1:34" s="19" customFormat="1" ht="22.5" customHeight="1">
      <c r="A43" s="33"/>
      <c r="B43" s="35" t="s">
        <v>20</v>
      </c>
      <c r="D43" s="32" t="s">
        <v>42</v>
      </c>
      <c r="F43" s="13">
        <v>0</v>
      </c>
      <c r="G43" s="13"/>
      <c r="H43" s="13"/>
      <c r="I43" s="13">
        <v>245132068</v>
      </c>
      <c r="J43" s="13">
        <v>70000000</v>
      </c>
      <c r="K43" s="13">
        <v>674676204</v>
      </c>
      <c r="L43" s="13">
        <v>61016167</v>
      </c>
      <c r="M43" s="13">
        <v>122825919</v>
      </c>
      <c r="N43" s="13">
        <v>62799019</v>
      </c>
      <c r="O43" s="13"/>
      <c r="P43" s="13"/>
      <c r="Q43" s="13"/>
      <c r="R43" s="13">
        <v>18028000</v>
      </c>
      <c r="S43" s="13"/>
      <c r="T43" s="13"/>
      <c r="U43" s="13">
        <f aca="true" t="shared" si="10" ref="U43:U49">SUM(F43:T43)</f>
        <v>1254477377</v>
      </c>
      <c r="V43" s="34"/>
      <c r="W43" s="5">
        <f t="shared" si="1"/>
        <v>1254477377</v>
      </c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</row>
    <row r="44" spans="1:34" s="19" customFormat="1" ht="22.5" customHeight="1">
      <c r="A44" s="33"/>
      <c r="B44" s="35" t="s">
        <v>39</v>
      </c>
      <c r="D44" s="32" t="s">
        <v>43</v>
      </c>
      <c r="F44" s="13"/>
      <c r="G44" s="13"/>
      <c r="H44" s="13"/>
      <c r="I44" s="13">
        <v>622300474</v>
      </c>
      <c r="J44" s="13">
        <v>26988036449</v>
      </c>
      <c r="K44" s="13">
        <v>283649460953</v>
      </c>
      <c r="L44" s="13">
        <v>19987261789</v>
      </c>
      <c r="M44" s="13">
        <v>27233429900</v>
      </c>
      <c r="N44" s="13"/>
      <c r="O44" s="13">
        <v>35651366755</v>
      </c>
      <c r="P44" s="13"/>
      <c r="Q44" s="13">
        <v>108822094202</v>
      </c>
      <c r="R44" s="13">
        <v>582931235</v>
      </c>
      <c r="S44" s="13"/>
      <c r="T44" s="13"/>
      <c r="U44" s="13">
        <f t="shared" si="10"/>
        <v>503536881757</v>
      </c>
      <c r="V44" s="34"/>
      <c r="W44" s="5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</row>
    <row r="45" spans="1:34" s="19" customFormat="1" ht="22.5" customHeight="1">
      <c r="A45" s="33"/>
      <c r="B45" s="35" t="s">
        <v>31</v>
      </c>
      <c r="D45" s="32" t="s">
        <v>101</v>
      </c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>
        <f t="shared" si="10"/>
        <v>0</v>
      </c>
      <c r="V45" s="34"/>
      <c r="W45" s="5">
        <f t="shared" si="1"/>
        <v>0</v>
      </c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</row>
    <row r="46" spans="1:34" s="19" customFormat="1" ht="22.5" customHeight="1">
      <c r="A46" s="33"/>
      <c r="B46" s="31" t="s">
        <v>16</v>
      </c>
      <c r="D46" s="32" t="s">
        <v>40</v>
      </c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>
        <f t="shared" si="10"/>
        <v>0</v>
      </c>
      <c r="V46" s="34"/>
      <c r="W46" s="5">
        <f t="shared" si="1"/>
        <v>0</v>
      </c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</row>
    <row r="47" spans="1:34" s="19" customFormat="1" ht="22.5" customHeight="1">
      <c r="A47" s="33"/>
      <c r="B47" s="31" t="s">
        <v>17</v>
      </c>
      <c r="D47" s="32" t="s">
        <v>18</v>
      </c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>
        <v>129549630799</v>
      </c>
      <c r="R47" s="13"/>
      <c r="S47" s="13"/>
      <c r="T47" s="13"/>
      <c r="U47" s="13">
        <f t="shared" si="10"/>
        <v>129549630799</v>
      </c>
      <c r="V47" s="34"/>
      <c r="W47" s="5">
        <f t="shared" si="1"/>
        <v>129549630799</v>
      </c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</row>
    <row r="48" spans="1:34" s="19" customFormat="1" ht="22.5" customHeight="1">
      <c r="A48" s="33"/>
      <c r="B48" s="31" t="s">
        <v>78</v>
      </c>
      <c r="D48" s="32" t="s">
        <v>41</v>
      </c>
      <c r="F48" s="13">
        <v>132888568</v>
      </c>
      <c r="G48" s="13">
        <v>34227878</v>
      </c>
      <c r="H48" s="13">
        <v>76668435</v>
      </c>
      <c r="I48" s="13">
        <v>1765461650</v>
      </c>
      <c r="J48" s="13">
        <v>22887372695</v>
      </c>
      <c r="K48" s="13">
        <v>79095718992</v>
      </c>
      <c r="L48" s="13">
        <v>5430407630</v>
      </c>
      <c r="M48" s="13">
        <v>10590245625</v>
      </c>
      <c r="N48" s="13">
        <v>104571250</v>
      </c>
      <c r="O48" s="13">
        <v>20275109039</v>
      </c>
      <c r="P48" s="13">
        <v>863450939</v>
      </c>
      <c r="Q48" s="13">
        <v>23591204656</v>
      </c>
      <c r="R48" s="13">
        <v>1937768307</v>
      </c>
      <c r="S48" s="13">
        <v>45227000</v>
      </c>
      <c r="T48" s="13">
        <v>1044625000</v>
      </c>
      <c r="U48" s="13">
        <f t="shared" si="10"/>
        <v>167874947664</v>
      </c>
      <c r="V48" s="34"/>
      <c r="W48" s="63">
        <f t="shared" si="1"/>
        <v>166785095664</v>
      </c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</row>
    <row r="49" spans="1:34" s="19" customFormat="1" ht="22.5" customHeight="1">
      <c r="A49" s="33"/>
      <c r="B49" s="39" t="s">
        <v>79</v>
      </c>
      <c r="C49" s="40"/>
      <c r="D49" s="41" t="s">
        <v>19</v>
      </c>
      <c r="F49" s="15">
        <v>0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15">
        <v>0</v>
      </c>
      <c r="O49" s="15">
        <v>0</v>
      </c>
      <c r="P49" s="15">
        <v>0</v>
      </c>
      <c r="Q49" s="15">
        <v>0</v>
      </c>
      <c r="R49" s="15">
        <v>0</v>
      </c>
      <c r="S49" s="15"/>
      <c r="T49" s="15"/>
      <c r="U49" s="15">
        <f t="shared" si="10"/>
        <v>0</v>
      </c>
      <c r="V49" s="34"/>
      <c r="W49" s="5">
        <f t="shared" si="1"/>
        <v>0</v>
      </c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</row>
    <row r="50" spans="6:34" ht="25.5" customHeight="1"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</row>
    <row r="51" spans="6:34" ht="18" customHeight="1" hidden="1"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>
        <f>+S9-S25</f>
        <v>198004000</v>
      </c>
      <c r="T51" s="11">
        <f>+T9-T25</f>
        <v>-148788000</v>
      </c>
      <c r="U51" s="4">
        <f>+U9-U25</f>
        <v>-106945570794</v>
      </c>
      <c r="V51" s="4">
        <f>+V9-V25</f>
        <v>0</v>
      </c>
      <c r="W51" s="4">
        <f>+W9-W25</f>
        <v>-106994786794</v>
      </c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</row>
    <row r="52" spans="6:34" ht="18" customHeight="1"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</row>
    <row r="53" spans="6:34" ht="18" customHeight="1"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</row>
    <row r="54" spans="6:34" ht="18" customHeight="1"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</row>
    <row r="55" spans="6:34" ht="18" customHeight="1"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</row>
    <row r="56" spans="6:34" ht="18" customHeight="1"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</row>
    <row r="57" spans="6:34" ht="18" customHeight="1"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</row>
    <row r="58" spans="6:34" ht="18" customHeight="1">
      <c r="F58" s="7"/>
      <c r="G58" s="7"/>
      <c r="H58" s="7"/>
      <c r="I58" s="7"/>
      <c r="J58" s="7"/>
      <c r="K58" s="7"/>
      <c r="L58" s="47"/>
      <c r="M58" s="7"/>
      <c r="N58" s="7"/>
      <c r="O58" s="7"/>
      <c r="P58" s="7"/>
      <c r="Q58" s="7"/>
      <c r="R58" s="7"/>
      <c r="S58" s="7"/>
      <c r="T58" s="7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</row>
    <row r="59" spans="6:34" ht="18" customHeight="1"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</row>
    <row r="60" spans="6:34" ht="18" customHeight="1"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2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  <c r="AH60" s="2"/>
    </row>
    <row r="61" spans="6:34" ht="18" customHeight="1"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2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  <c r="AH61" s="2"/>
    </row>
    <row r="62" spans="6:34" ht="18" customHeight="1"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</row>
    <row r="63" spans="6:34" ht="18" customHeight="1"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</row>
    <row r="64" spans="6:34" ht="18" customHeight="1"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</row>
    <row r="65" spans="6:34" ht="18" customHeight="1"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</row>
    <row r="66" spans="6:34" ht="18" customHeight="1"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</row>
    <row r="67" spans="6:34" ht="18" customHeight="1"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</row>
    <row r="68" spans="6:34" ht="18" customHeight="1"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</row>
    <row r="69" spans="6:34" ht="18" customHeight="1"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</row>
    <row r="70" spans="6:34" ht="18" customHeight="1"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</row>
    <row r="71" spans="6:34" ht="18" customHeight="1"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</row>
    <row r="72" spans="6:34" ht="18" customHeight="1"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</row>
    <row r="73" spans="6:34" ht="18" customHeight="1"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</row>
    <row r="74" spans="6:34" ht="18" customHeight="1"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</row>
    <row r="75" spans="6:34" ht="18" customHeight="1"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</row>
    <row r="76" spans="6:34" ht="18" customHeight="1"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</row>
    <row r="77" spans="6:34" ht="18" customHeight="1"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</row>
    <row r="78" spans="6:34" ht="18" customHeight="1"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</row>
    <row r="79" spans="6:34" ht="18" customHeight="1"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</row>
    <row r="80" spans="22:34" ht="18" customHeight="1"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  <c r="AH80" s="2"/>
    </row>
    <row r="81" spans="22:34" ht="18" customHeight="1"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  <c r="AH81" s="2"/>
    </row>
    <row r="82" spans="22:34" ht="18" customHeight="1"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  <c r="AH82" s="2"/>
    </row>
    <row r="83" spans="22:34" ht="18" customHeight="1"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  <c r="AH83" s="2"/>
    </row>
    <row r="84" spans="22:34" ht="18" customHeight="1"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  <c r="AH84" s="2"/>
    </row>
    <row r="85" spans="22:34" ht="18" customHeight="1"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  <c r="AH85" s="2"/>
    </row>
    <row r="86" spans="22:34" ht="18" customHeight="1"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  <c r="AH86" s="2"/>
    </row>
    <row r="87" spans="22:34" ht="18" customHeight="1"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  <c r="AH87" s="2"/>
    </row>
    <row r="88" spans="22:34" ht="18" customHeight="1"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  <c r="AH88" s="2"/>
    </row>
    <row r="89" spans="22:34" ht="18" customHeight="1"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  <c r="AH89" s="2"/>
    </row>
    <row r="90" spans="22:34" ht="18" customHeight="1"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</row>
    <row r="91" spans="22:34" ht="18" customHeight="1"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  <c r="AH91" s="2"/>
    </row>
    <row r="92" spans="22:34" ht="18" customHeight="1"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  <c r="AH92" s="2"/>
    </row>
    <row r="93" spans="22:34" ht="18" customHeight="1"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  <c r="AH93" s="2"/>
    </row>
    <row r="94" spans="22:34" ht="18" customHeight="1"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  <c r="AH94" s="2"/>
    </row>
    <row r="95" spans="22:34" ht="18" customHeight="1"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  <c r="AH95" s="2"/>
    </row>
    <row r="96" spans="22:34" ht="18" customHeight="1"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  <c r="AH96" s="2"/>
    </row>
    <row r="97" spans="22:34" ht="18" customHeight="1"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  <c r="AH97" s="2"/>
    </row>
    <row r="98" spans="22:34" ht="18" customHeight="1"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  <c r="AH98" s="2"/>
    </row>
    <row r="99" spans="22:34" ht="18" customHeight="1"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  <c r="AH99" s="2"/>
    </row>
    <row r="100" spans="22:34" ht="18" customHeight="1"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  <c r="AH100" s="2"/>
    </row>
    <row r="101" spans="22:34" ht="18" customHeight="1"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  <c r="AH101" s="2"/>
    </row>
    <row r="102" spans="22:34" ht="18" customHeight="1"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  <c r="AH102" s="2"/>
    </row>
    <row r="103" spans="22:34" ht="18" customHeight="1"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  <c r="AH103" s="2"/>
    </row>
    <row r="104" spans="22:34" ht="18" customHeight="1"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</row>
    <row r="105" spans="22:34" ht="18" customHeight="1"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  <c r="AH105" s="2"/>
    </row>
    <row r="106" spans="22:34" ht="18" customHeight="1"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  <c r="AH106" s="2"/>
    </row>
    <row r="107" spans="22:34" ht="18" customHeight="1"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  <c r="AH107" s="2"/>
    </row>
    <row r="108" spans="22:34" ht="18" customHeight="1"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</row>
    <row r="109" spans="22:34" ht="18" customHeight="1"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</row>
    <row r="110" spans="22:34" ht="18" customHeight="1"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</row>
    <row r="111" spans="22:34" ht="18" customHeight="1"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</row>
  </sheetData>
  <sheetProtection/>
  <mergeCells count="1">
    <mergeCell ref="K3:M3"/>
  </mergeCells>
  <printOptions/>
  <pageMargins left="0.15748031496062992" right="0.15748031496062992" top="0.7086614173228347" bottom="0.35433070866141736" header="0.31496062992125984" footer="0.31496062992125984"/>
  <pageSetup fitToHeight="0" horizontalDpi="600" verticalDpi="600" orientation="landscape" scale="47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MODIFICACIONES PRESUPUESTARIAS DGOP</dc:subject>
  <dc:creator>LILIAN</dc:creator>
  <cp:keywords/>
  <dc:description/>
  <cp:lastModifiedBy>Esteban Arriagada Marin (DIRPLAN)</cp:lastModifiedBy>
  <cp:lastPrinted>2021-05-11T19:09:41Z</cp:lastPrinted>
  <dcterms:created xsi:type="dcterms:W3CDTF">1998-06-30T14:14:38Z</dcterms:created>
  <dcterms:modified xsi:type="dcterms:W3CDTF">2021-10-04T20:00:17Z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xd_Signatu">
    <vt:lpwstr/>
  </property>
  <property fmtid="{D5CDD505-2E9C-101B-9397-08002B2CF9AE}" pid="4" name="xd_Prog">
    <vt:lpwstr/>
  </property>
  <property fmtid="{D5CDD505-2E9C-101B-9397-08002B2CF9AE}" pid="5" name="Ord">
    <vt:lpwstr>39500.0000000000</vt:lpwstr>
  </property>
  <property fmtid="{D5CDD505-2E9C-101B-9397-08002B2CF9AE}" pid="6" name="TemplateU">
    <vt:lpwstr/>
  </property>
  <property fmtid="{D5CDD505-2E9C-101B-9397-08002B2CF9AE}" pid="7" name="_SourceU">
    <vt:lpwstr/>
  </property>
  <property fmtid="{D5CDD505-2E9C-101B-9397-08002B2CF9AE}" pid="8" name="_SharedFileInd">
    <vt:lpwstr/>
  </property>
</Properties>
</file>