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2"/>
  </bookViews>
  <sheets>
    <sheet name="enunciado ART14.15 Y14.16" sheetId="4" r:id="rId1"/>
    <sheet name="SISS" sheetId="1" r:id="rId2"/>
    <sheet name="INH" sheetId="5" r:id="rId3"/>
    <sheet name="DGA" sheetId="6" r:id="rId4"/>
    <sheet name="DA" sheetId="7" r:id="rId5"/>
    <sheet name="DGOP" sheetId="8" r:id="rId6"/>
    <sheet name="SOP" sheetId="9" r:id="rId7"/>
  </sheets>
  <externalReferences>
    <externalReference r:id="rId8"/>
  </externalReferences>
  <definedNames>
    <definedName name="_xlnm._FilterDatabase" localSheetId="6" hidden="1">SOP!$B$5:$R$32</definedName>
    <definedName name="_xlnm.Print_Area" localSheetId="3">DGA!$B$2:$Q$10</definedName>
    <definedName name="_xlnm.Print_Area" localSheetId="0">'enunciado ART14.15 Y14.16'!$B$3:$G$20</definedName>
    <definedName name="_xlnm.Print_Area" localSheetId="1">SISS!$B$2:$Q$23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9" l="1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68" i="9" s="1"/>
  <c r="S32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33" i="9" s="1"/>
  <c r="Q21" i="8"/>
  <c r="Q20" i="7" l="1"/>
  <c r="Q19" i="7"/>
  <c r="Q10" i="7"/>
  <c r="Q9" i="7"/>
  <c r="Q8" i="7"/>
  <c r="P8" i="7"/>
  <c r="P7" i="7"/>
  <c r="Q7" i="7" s="1"/>
  <c r="Q6" i="7"/>
  <c r="P6" i="7"/>
  <c r="P7" i="1" l="1"/>
  <c r="Q8" i="1"/>
  <c r="L6" i="1" l="1"/>
  <c r="Q6" i="1" l="1"/>
  <c r="Q7" i="1"/>
</calcChain>
</file>

<file path=xl/sharedStrings.xml><?xml version="1.0" encoding="utf-8"?>
<sst xmlns="http://schemas.openxmlformats.org/spreadsheetml/2006/main" count="463" uniqueCount="156">
  <si>
    <t xml:space="preserve">Nombre Software Informático </t>
  </si>
  <si>
    <t>Tipo de desarrollo (Interno o Entidades externas)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</si>
  <si>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</si>
  <si>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</si>
  <si>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</si>
  <si>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</si>
  <si>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</si>
  <si>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</si>
  <si>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</si>
  <si>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</si>
  <si>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</si>
  <si>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</si>
  <si>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</si>
  <si>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</si>
  <si>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</si>
  <si>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Nombre Almacenamiento Informático</t>
  </si>
  <si>
    <t>Creación (Gobierno o empresas externas)</t>
  </si>
  <si>
    <t>Tipo de licitación si es desarrollo externo (convenio marco, licitación pública, licitación privada o trato directo)</t>
  </si>
  <si>
    <t>Tipo de licitación si es Creación de empresa externa (convenio marco, licitación pública, licitación privada o trato directo)</t>
  </si>
  <si>
    <t>Art14.-   16.</t>
  </si>
  <si>
    <t>Se informará  semestralmente  a la Comisión  Especial  Mixta  de Presupuestos  y a la Comisión de Hacienda de la Cámara de Diputados acerca de los montos gastados mensualmente en la generación  de software  informáticos  creados  por ellos  mismos  y los montos  de gasto mensual en software que son producidos o creados por entidades externas, ya sea por medio de convenio marco, licitación pública, licitación privada o trato directo.</t>
  </si>
  <si>
    <t xml:space="preserve">Art14.-   15. </t>
  </si>
  <si>
    <t>Se informará  semestralmente  a la Comisión  Especial  Mixta  de Presupuestos  y a la Comisión de Hacienda de la Cámara de Diputados acerca de los montos de dinero gastados mensualmente en el almacenamiento informático de información, con indicación expresa de las cantidades  correspondientes   a  sistemas  creados  por  el  Gobierno,  y  aquellos  que  se  han adjudicado  a  empresas  externas  por  medio  de  convenio  marco,  licitación  pública,  licitación privada o trato directo, esto en cada uno de los programas.</t>
  </si>
  <si>
    <t>ART 14.15: Generación de Software informático</t>
  </si>
  <si>
    <t>ART 14.16: Almacenamiento informático de información</t>
  </si>
  <si>
    <t>Monto Gastado Mensual (M$ 2021)</t>
  </si>
  <si>
    <t>Servicios de desarrollador Sharepoint</t>
  </si>
  <si>
    <t>Servicio: Superintendencia de Servicios Sanitarios</t>
  </si>
  <si>
    <t>Convenio Marco</t>
  </si>
  <si>
    <t>Interno</t>
  </si>
  <si>
    <t>Análisis modificaciones NBI</t>
  </si>
  <si>
    <t>Crear sistema de obtención credenciales de instaladores sanitarios</t>
  </si>
  <si>
    <t>Subtitulo+A1:V1</t>
  </si>
  <si>
    <t>Item</t>
  </si>
  <si>
    <t>Asignacion</t>
  </si>
  <si>
    <t>Servicio</t>
  </si>
  <si>
    <t>No corresponde a Glosa 22 o 23</t>
  </si>
  <si>
    <t>Clasificación:
ST29: software creados por MOP
ST 29: creados por entidades externas
ST 22: sistemas creados por el gobierno
ST 22: sistemas que se han adjudicado a empresas externas</t>
  </si>
  <si>
    <t>Tipo Ejecución</t>
  </si>
  <si>
    <t>Tipo Contrato</t>
  </si>
  <si>
    <t>Modalidad Licitación</t>
  </si>
  <si>
    <t>Código Contrato</t>
  </si>
  <si>
    <t>Nombre Contrato</t>
  </si>
  <si>
    <t>Centro Gestion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</si>
  <si>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</si>
  <si>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</si>
  <si>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</si>
  <si>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</si>
  <si>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</si>
  <si>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</si>
  <si>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</si>
  <si>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</si>
  <si>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</si>
  <si>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</si>
  <si>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</si>
  <si>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</si>
  <si>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TRIMESTRE1</t>
  </si>
  <si>
    <t>TRIMESTRE2</t>
  </si>
  <si>
    <t>TRIMESTRE3</t>
  </si>
  <si>
    <t>TRIMESTRE4</t>
  </si>
  <si>
    <t>Instituto Nacional de Hidráulica</t>
  </si>
  <si>
    <t>ST 29 - ADQUISICIÓN DE ACTIVOS NO FINANCIEROS</t>
  </si>
  <si>
    <t>07-PROGRAMAS INFORMÁTICOS</t>
  </si>
  <si>
    <t>001-PROGRAMAS COMPUTACIONALES</t>
  </si>
  <si>
    <t>Compra Agil</t>
  </si>
  <si>
    <t>Global de Gasto</t>
  </si>
  <si>
    <t>Orden de compra</t>
  </si>
  <si>
    <t>Licencia antivirus ESET</t>
  </si>
  <si>
    <t>Informática</t>
  </si>
  <si>
    <t>Licitacion publica</t>
  </si>
  <si>
    <t>AutoCAD Civil 3D</t>
  </si>
  <si>
    <t>software Uas Syng y TBC</t>
  </si>
  <si>
    <t>Servicio: Dirección General de Aguas</t>
  </si>
  <si>
    <t>Implementación de trámites de Organización de Usuarios en Oficina Virtual D.G.A. en el Marco del Plan Nacional de Recursos Hídricos</t>
  </si>
  <si>
    <t>Entidad Externa</t>
  </si>
  <si>
    <t>Trato Directo Res 1784 10/08/2021</t>
  </si>
  <si>
    <t>A la fecha no se ha realizado Almacenamiento Informático de Información</t>
  </si>
  <si>
    <t>no aplica para DOP, Dirplan y Fiscalía</t>
  </si>
  <si>
    <t>Servicio: Dirección de Arquitectura - 202</t>
  </si>
  <si>
    <t>Autodesk AutoCad Spzd Toolsets ad Comercial New Single-User Annual Suscription</t>
  </si>
  <si>
    <t>Externo</t>
  </si>
  <si>
    <t>Trato Directo</t>
  </si>
  <si>
    <t>Adobe Acrobat Pro Dc For Teams Team Licensing  Subscription New 1 User Level 2</t>
  </si>
  <si>
    <t>Adobe Creative Cloud</t>
  </si>
  <si>
    <t>Lecencia Web Analytics MicroStartegy Web Analytics</t>
  </si>
  <si>
    <t>Servicio: Dirección de Arquitectura - FET COVID 19 - 252</t>
  </si>
  <si>
    <t>No aplica</t>
  </si>
  <si>
    <t>Servicio:</t>
  </si>
  <si>
    <t>SERVICIO DE ALMACENAJE, CUSTODIA Y GESTIÓN DE DOCUMENTOS</t>
  </si>
  <si>
    <t>MICROSYSTEM S.A</t>
  </si>
  <si>
    <t>Licitación pública</t>
  </si>
  <si>
    <t>ST 29 Adquisición activos no financieros</t>
  </si>
  <si>
    <t>Servicio: Secretaria y Administración General - Subsecretaria de Obras Públicas</t>
  </si>
  <si>
    <t>Renovación Firma Electrónica Avanzada</t>
  </si>
  <si>
    <t>Plugin WordPress</t>
  </si>
  <si>
    <t>Propio Peculio</t>
  </si>
  <si>
    <t>Licencia Power BI</t>
  </si>
  <si>
    <t xml:space="preserve">Compra Agil </t>
  </si>
  <si>
    <t xml:space="preserve"> Licencia Apple Developer Program</t>
  </si>
  <si>
    <t>Renovación Licencia Zoom Pro</t>
  </si>
  <si>
    <t>Suscripción 24 licencias Autocad single User Trade In</t>
  </si>
  <si>
    <t>Licitación Pública</t>
  </si>
  <si>
    <t xml:space="preserve">Arriendo  Licencia:   26  Licencia Autodesk (Aec) Architecture Engineering Construction Collection Ic Commercial </t>
  </si>
  <si>
    <t>Suscripción 122 licencias Autocad single User Trade In</t>
  </si>
  <si>
    <t>Suscripción 74 licencia Architecture Engineering Construction Collection (AEC) Single User Trade In</t>
  </si>
  <si>
    <t xml:space="preserve">Arriendo  Licencia:   Adobe: 50 Creative Cloud + 4 Photoshop </t>
  </si>
  <si>
    <t xml:space="preserve">Soporte Licencia Sas Visual Analytics 8 Core  (Reporteria Y Soluciones De Analítica)  </t>
  </si>
  <si>
    <t>Soporte 6751 Licencia  Aranda  Inventory (Aip)  + Metrix (Asm)</t>
  </si>
  <si>
    <t>Renovación Licencia 1325 Aranda Software Ai Inventory Unidad</t>
  </si>
  <si>
    <t>Soporte Técnico Servicetonic Basado En 50 Licencias En Modalidad On-Premise</t>
  </si>
  <si>
    <t>Soporte Licencia  Seguridad:  Sophos Central Intercept X With Endpoint Advanced (7500 Unidades)</t>
  </si>
  <si>
    <t xml:space="preserve">Soporte Licencia  Seguridad:  Sophos Central Server Protection Advanced - Antiransomware </t>
  </si>
  <si>
    <t>Soporte Red Hat Sistema Operativo + Jboss Fuse 16-Core Premium</t>
  </si>
  <si>
    <t>Soporte 2 Licencia  Oracle Database Enterprise Editionprocessor</t>
  </si>
  <si>
    <t xml:space="preserve">Certificado Sitio Seguro Globalsign Extendedssl Certificate Management 1 Ano </t>
  </si>
  <si>
    <t xml:space="preserve">Soporte Licencia Seguridad: Infoblox Trinzic 1415  (Plataforma Actual Dhcp) </t>
  </si>
  <si>
    <t>Soporte Licencia  Seguridad: Forcepoint (Antispam)</t>
  </si>
  <si>
    <t xml:space="preserve">Soporte Licencia  Archiving De Correo (Licencia Emc Sourceone) </t>
  </si>
  <si>
    <t>Soporte Licencia Seguridad:  Licencia Firewall Datacenter</t>
  </si>
  <si>
    <t xml:space="preserve">Soporte Licencia  Plataforma De Monitoreo </t>
  </si>
  <si>
    <t>Soporte Vmware</t>
  </si>
  <si>
    <t xml:space="preserve">Soporte  Licencias  Microstrategy </t>
  </si>
  <si>
    <t>Soporte Licencia Balanceador de Carga</t>
  </si>
  <si>
    <t xml:space="preserve">Valor Proyecto (HW+SW): </t>
  </si>
  <si>
    <t>Servicio Mantenimiento Equipos Facilities Data Center</t>
  </si>
  <si>
    <t xml:space="preserve">Servicio Provisión e  Instalación disco para Servidor </t>
  </si>
  <si>
    <t xml:space="preserve"> Mantención Sistema Contable Delfos Mop</t>
  </si>
  <si>
    <t>Servicio de Arriendo de Computadores</t>
  </si>
  <si>
    <t>Compra Coordinada</t>
  </si>
  <si>
    <t>Mantención Correctiva y Evolutiva SIAC</t>
  </si>
  <si>
    <t>Administración del Sistema de Respaldo y Recuperación Datos y Sistema de Información para el MOP</t>
  </si>
  <si>
    <t>Trato Directo / Licitación Publica</t>
  </si>
  <si>
    <t>Servicio de administración y operación de la plataforma VMware y Storage</t>
  </si>
  <si>
    <t>Licitación Publica</t>
  </si>
  <si>
    <t>Servicio Cloud para la Implementación de Software de Gestión MOP, Mantención y Soporte Técnico ControlShare</t>
  </si>
  <si>
    <t>Convenio Marco / Trato Directo</t>
  </si>
  <si>
    <t>Servicio Cloud para Gestor Documental MOP</t>
  </si>
  <si>
    <t xml:space="preserve">Convenio Marco  </t>
  </si>
  <si>
    <t>Servicio Cloud para Software FEBOS - Compras</t>
  </si>
  <si>
    <t xml:space="preserve">Servicio de Mantención y Soporte de Alfresco Community </t>
  </si>
  <si>
    <t xml:space="preserve">Servicio de Actualización Antivirus Forcepoint </t>
  </si>
  <si>
    <t>Servicio de Administración y Mantenimiento de Bases de Datos ORACLE, MS SQL SERVER Y POSTERGE SQL</t>
  </si>
  <si>
    <t>Licitación Publica / Trato Directo</t>
  </si>
  <si>
    <t>Servicio Corrección de Dominio Producción WebLogic</t>
  </si>
  <si>
    <t>Administración y Soporte de la Infraestructura SPARC</t>
  </si>
  <si>
    <t>Servicio Infraestructura Cloud  Sistema Contabilidad Bienestar</t>
  </si>
  <si>
    <t>Herramienta MicroStrategy para Sistema SAFI</t>
  </si>
  <si>
    <t xml:space="preserve">Servicio Web Application Firewall (WAF) </t>
  </si>
  <si>
    <t>Proyecto G Suite En Mop</t>
  </si>
  <si>
    <t>SaaS Febos WorkFlow con Firma Digital</t>
  </si>
  <si>
    <t xml:space="preserve"> Soporte Microstrategy Business Intelligence</t>
  </si>
  <si>
    <t xml:space="preserve">Adquisición e Implementación Software para protección consultas DNS </t>
  </si>
  <si>
    <t>Servicio de Hosting -  Panel Técnico de Concesiones</t>
  </si>
  <si>
    <t>Servicio de Mantención Anual de la Plataforma Web del Sistema de Integridad del MOP</t>
  </si>
  <si>
    <t>Licencias Google Worskpace Enterprise Standard para Panel Técnico de Concesiones del MOP</t>
  </si>
  <si>
    <t>ST 29: creados por entidades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</si>
</sst>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2" fillId="2" borderId="4" xfId="0" applyFont="1" applyFill="1" applyBorder="1" applyAlignment="1">
      <alignment horizontal="center" vertical="center" wrapText="1"/>
    </xf>
    <xf numFmtId="3" fontId="0" fillId="0" borderId="3" xfId="0" applyNumberFormat="1" applyBorder="1"/>
    <xf numFmtId="3" fontId="0" fillId="0" borderId="1" xfId="0" applyNumberFormat="1" applyBorder="1"/>
    <xf numFmtId="0" fontId="0" fillId="0" borderId="3" xfId="0" applyFill="1" applyBorder="1"/>
    <xf numFmtId="0" fontId="0" fillId="0" borderId="1" xfId="0" applyFill="1" applyBorder="1"/>
    <xf numFmtId="0" fontId="4" fillId="3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vertical="top" wrapText="1"/>
    </xf>
    <xf numFmtId="41" fontId="4" fillId="3" borderId="12" xfId="1" applyFont="1" applyFill="1" applyBorder="1" applyAlignment="1">
      <alignment vertical="top" wrapText="1"/>
    </xf>
    <xf numFmtId="41" fontId="4" fillId="3" borderId="12" xfId="1" applyFont="1" applyFill="1" applyBorder="1" applyAlignment="1">
      <alignment horizontal="center" vertical="top" wrapText="1"/>
    </xf>
    <xf numFmtId="41" fontId="4" fillId="5" borderId="12" xfId="1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41" fontId="0" fillId="3" borderId="1" xfId="1" applyFont="1" applyFill="1" applyBorder="1" applyAlignment="1">
      <alignment vertical="top"/>
    </xf>
    <xf numFmtId="41" fontId="0" fillId="5" borderId="1" xfId="1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4" borderId="13" xfId="0" applyFill="1" applyBorder="1" applyAlignment="1">
      <alignment vertical="top"/>
    </xf>
    <xf numFmtId="41" fontId="0" fillId="3" borderId="0" xfId="1" applyFont="1" applyFill="1" applyBorder="1" applyAlignment="1">
      <alignment vertical="top"/>
    </xf>
    <xf numFmtId="0" fontId="0" fillId="3" borderId="0" xfId="0" applyFill="1" applyAlignment="1">
      <alignment vertical="top"/>
    </xf>
    <xf numFmtId="41" fontId="0" fillId="3" borderId="0" xfId="1" applyFont="1" applyFill="1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vertical="center"/>
    </xf>
    <xf numFmtId="164" fontId="0" fillId="0" borderId="3" xfId="2" applyFon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164" fontId="0" fillId="0" borderId="1" xfId="2" applyFont="1" applyBorder="1" applyAlignment="1">
      <alignment vertical="center"/>
    </xf>
    <xf numFmtId="164" fontId="0" fillId="0" borderId="0" xfId="2" applyFont="1"/>
    <xf numFmtId="0" fontId="0" fillId="0" borderId="0" xfId="0" applyBorder="1"/>
    <xf numFmtId="164" fontId="0" fillId="0" borderId="0" xfId="2" applyFont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164" fontId="0" fillId="0" borderId="3" xfId="2" applyFont="1" applyBorder="1"/>
    <xf numFmtId="3" fontId="0" fillId="0" borderId="1" xfId="2" applyNumberFormat="1" applyFont="1" applyBorder="1"/>
    <xf numFmtId="0" fontId="5" fillId="0" borderId="0" xfId="0" applyFont="1"/>
    <xf numFmtId="0" fontId="6" fillId="0" borderId="0" xfId="0" applyFont="1"/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/>
    </xf>
  </cellXfs>
  <cellStyles count="3">
    <cellStyle name="Millares [0]" xfId="1" builtinId="6"/>
    <cellStyle name="Millares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sa%20Aguilera\Downloads\Datos%20para%20Glosa%2022-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stado"/>
      <sheetName val="detalle Glosas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2"/>
  <sheetViews>
    <sheetView topLeftCell="A7" workbookViewId="0">
      <selection activeCell="F29" sqref="F29"/>
    </sheetView>
  </sheetViews>
  <sheetFormatPr baseColWidth="10" defaultRowHeight="15" x14ac:dyDescent="0.25"/>
  <sheetData>
    <row r="3" spans="2:7" x14ac:dyDescent="0.25">
      <c r="B3" t="s">
        <v>21</v>
      </c>
    </row>
    <row r="4" spans="2:7" ht="15" customHeight="1" x14ac:dyDescent="0.25">
      <c r="B4" s="56" t="s">
        <v>20</v>
      </c>
      <c r="C4" s="57"/>
      <c r="D4" s="57"/>
      <c r="E4" s="57"/>
      <c r="F4" s="57"/>
      <c r="G4" s="58"/>
    </row>
    <row r="5" spans="2:7" x14ac:dyDescent="0.25">
      <c r="B5" s="59"/>
      <c r="C5" s="60"/>
      <c r="D5" s="60"/>
      <c r="E5" s="60"/>
      <c r="F5" s="60"/>
      <c r="G5" s="61"/>
    </row>
    <row r="6" spans="2:7" x14ac:dyDescent="0.25">
      <c r="B6" s="59"/>
      <c r="C6" s="60"/>
      <c r="D6" s="60"/>
      <c r="E6" s="60"/>
      <c r="F6" s="60"/>
      <c r="G6" s="61"/>
    </row>
    <row r="7" spans="2:7" x14ac:dyDescent="0.25">
      <c r="B7" s="59"/>
      <c r="C7" s="60"/>
      <c r="D7" s="60"/>
      <c r="E7" s="60"/>
      <c r="F7" s="60"/>
      <c r="G7" s="61"/>
    </row>
    <row r="8" spans="2:7" x14ac:dyDescent="0.25">
      <c r="B8" s="59"/>
      <c r="C8" s="60"/>
      <c r="D8" s="60"/>
      <c r="E8" s="60"/>
      <c r="F8" s="60"/>
      <c r="G8" s="61"/>
    </row>
    <row r="9" spans="2:7" x14ac:dyDescent="0.25">
      <c r="B9" s="59"/>
      <c r="C9" s="60"/>
      <c r="D9" s="60"/>
      <c r="E9" s="60"/>
      <c r="F9" s="60"/>
      <c r="G9" s="61"/>
    </row>
    <row r="10" spans="2:7" x14ac:dyDescent="0.25">
      <c r="B10" s="62"/>
      <c r="C10" s="63"/>
      <c r="D10" s="63"/>
      <c r="E10" s="63"/>
      <c r="F10" s="63"/>
      <c r="G10" s="64"/>
    </row>
    <row r="12" spans="2:7" x14ac:dyDescent="0.25">
      <c r="B12" t="s">
        <v>19</v>
      </c>
    </row>
    <row r="13" spans="2:7" ht="15" customHeight="1" x14ac:dyDescent="0.25">
      <c r="B13" s="56" t="s">
        <v>22</v>
      </c>
      <c r="C13" s="57"/>
      <c r="D13" s="57"/>
      <c r="E13" s="57"/>
      <c r="F13" s="57"/>
      <c r="G13" s="58"/>
    </row>
    <row r="14" spans="2:7" x14ac:dyDescent="0.25">
      <c r="B14" s="59"/>
      <c r="C14" s="60"/>
      <c r="D14" s="60"/>
      <c r="E14" s="60"/>
      <c r="F14" s="60"/>
      <c r="G14" s="61"/>
    </row>
    <row r="15" spans="2:7" x14ac:dyDescent="0.25">
      <c r="B15" s="59"/>
      <c r="C15" s="60"/>
      <c r="D15" s="60"/>
      <c r="E15" s="60"/>
      <c r="F15" s="60"/>
      <c r="G15" s="61"/>
    </row>
    <row r="16" spans="2:7" x14ac:dyDescent="0.25">
      <c r="B16" s="59"/>
      <c r="C16" s="60"/>
      <c r="D16" s="60"/>
      <c r="E16" s="60"/>
      <c r="F16" s="60"/>
      <c r="G16" s="61"/>
    </row>
    <row r="17" spans="2:7" x14ac:dyDescent="0.25">
      <c r="B17" s="59"/>
      <c r="C17" s="60"/>
      <c r="D17" s="60"/>
      <c r="E17" s="60"/>
      <c r="F17" s="60"/>
      <c r="G17" s="61"/>
    </row>
    <row r="18" spans="2:7" x14ac:dyDescent="0.25">
      <c r="B18" s="59"/>
      <c r="C18" s="60"/>
      <c r="D18" s="60"/>
      <c r="E18" s="60"/>
      <c r="F18" s="60"/>
      <c r="G18" s="61"/>
    </row>
    <row r="19" spans="2:7" x14ac:dyDescent="0.25">
      <c r="B19" s="59"/>
      <c r="C19" s="60"/>
      <c r="D19" s="60"/>
      <c r="E19" s="60"/>
      <c r="F19" s="60"/>
      <c r="G19" s="61"/>
    </row>
    <row r="20" spans="2:7" x14ac:dyDescent="0.25">
      <c r="B20" s="62"/>
      <c r="C20" s="63"/>
      <c r="D20" s="63"/>
      <c r="E20" s="63"/>
      <c r="F20" s="63"/>
      <c r="G20" s="64"/>
    </row>
    <row r="22" spans="2:7" x14ac:dyDescent="0.25">
      <c r="B22" t="s">
        <v>77</v>
      </c>
    </row>
  </sheetData>
  <mergeCells count="2">
    <mergeCell ref="B13:G20"/>
    <mergeCell ref="B4:G10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3"/>
  <sheetViews>
    <sheetView zoomScale="70" zoomScaleNormal="70" workbookViewId="0">
      <selection activeCell="H35" sqref="H35"/>
    </sheetView>
  </sheetViews>
  <sheetFormatPr baseColWidth="10" defaultRowHeight="15" x14ac:dyDescent="0.25"/>
  <cols>
    <col min="1" max="1" width="2.140625" customWidth="1"/>
    <col min="2" max="2" width="73.7109375" customWidth="1"/>
    <col min="3" max="4" width="27.5703125" customWidth="1"/>
    <col min="13" max="13" width="13.28515625" customWidth="1"/>
  </cols>
  <sheetData>
    <row r="2" spans="2:17" x14ac:dyDescent="0.25">
      <c r="B2" s="3" t="s">
        <v>27</v>
      </c>
    </row>
    <row r="4" spans="2:17" x14ac:dyDescent="0.25">
      <c r="B4" s="5" t="s">
        <v>23</v>
      </c>
      <c r="C4" s="6"/>
      <c r="D4" s="6"/>
      <c r="E4" s="65" t="s">
        <v>25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s="1" customFormat="1" ht="75" x14ac:dyDescent="0.25">
      <c r="B5" s="7" t="s">
        <v>0</v>
      </c>
      <c r="C5" s="7" t="s">
        <v>1</v>
      </c>
      <c r="D5" s="7" t="s">
        <v>17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</row>
    <row r="6" spans="2:17" x14ac:dyDescent="0.25">
      <c r="B6" s="2" t="s">
        <v>26</v>
      </c>
      <c r="C6" s="11" t="s">
        <v>29</v>
      </c>
      <c r="D6" s="2" t="s">
        <v>28</v>
      </c>
      <c r="E6" s="9"/>
      <c r="F6" s="9"/>
      <c r="G6" s="9"/>
      <c r="H6" s="9"/>
      <c r="I6" s="9"/>
      <c r="J6" s="9">
        <v>3687</v>
      </c>
      <c r="K6" s="9">
        <v>3687</v>
      </c>
      <c r="L6" s="9">
        <f>3687+3687</f>
        <v>7374</v>
      </c>
      <c r="M6" s="9"/>
      <c r="N6" s="9">
        <v>3883</v>
      </c>
      <c r="O6" s="9">
        <v>3898</v>
      </c>
      <c r="P6" s="9">
        <v>3951</v>
      </c>
      <c r="Q6" s="8">
        <f t="shared" ref="Q6:Q8" si="0">SUM(E6:P6)</f>
        <v>26480</v>
      </c>
    </row>
    <row r="7" spans="2:17" x14ac:dyDescent="0.25">
      <c r="B7" s="2" t="s">
        <v>30</v>
      </c>
      <c r="C7" s="11" t="s">
        <v>29</v>
      </c>
      <c r="D7" s="2" t="s">
        <v>28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f>3687+300</f>
        <v>3987</v>
      </c>
      <c r="Q7" s="8">
        <f t="shared" si="0"/>
        <v>3987</v>
      </c>
    </row>
    <row r="8" spans="2:17" x14ac:dyDescent="0.25">
      <c r="B8" s="2" t="s">
        <v>31</v>
      </c>
      <c r="C8" s="11" t="s">
        <v>29</v>
      </c>
      <c r="D8" s="2" t="s">
        <v>28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12517</v>
      </c>
      <c r="Q8" s="8">
        <f t="shared" si="0"/>
        <v>12517</v>
      </c>
    </row>
    <row r="15" spans="2:17" x14ac:dyDescent="0.25">
      <c r="B15" s="5" t="s">
        <v>24</v>
      </c>
      <c r="C15" s="6"/>
      <c r="D15" s="6"/>
      <c r="E15" s="65" t="s">
        <v>25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75" x14ac:dyDescent="0.25">
      <c r="B16" s="7" t="s">
        <v>15</v>
      </c>
      <c r="C16" s="7" t="s">
        <v>16</v>
      </c>
      <c r="D16" s="7" t="s">
        <v>18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</row>
    <row r="17" spans="2:17" x14ac:dyDescent="0.25">
      <c r="B17" s="10"/>
      <c r="C17" s="10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25">
      <c r="B18" s="11"/>
      <c r="C18" s="11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1"/>
      <c r="C19" s="11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B20" s="11"/>
      <c r="C20" s="11"/>
      <c r="D20" s="1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x14ac:dyDescent="0.25">
      <c r="B21" s="11"/>
      <c r="C21" s="11"/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x14ac:dyDescent="0.25">
      <c r="B22" s="11"/>
      <c r="C22" s="11"/>
      <c r="D22" s="1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x14ac:dyDescent="0.25">
      <c r="B23" s="11"/>
      <c r="C23" s="11"/>
      <c r="D23" s="1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mergeCells count="2">
    <mergeCell ref="E4:Q4"/>
    <mergeCell ref="E15:Q15"/>
  </mergeCells>
  <pageMargins left="0.25" right="0.25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zoomScale="72" zoomScaleNormal="72" workbookViewId="0">
      <selection activeCell="B24" sqref="B24"/>
    </sheetView>
  </sheetViews>
  <sheetFormatPr baseColWidth="10" defaultColWidth="8.28515625" defaultRowHeight="15" x14ac:dyDescent="0.25"/>
  <cols>
    <col min="1" max="1" width="43.7109375" style="25" bestFit="1" customWidth="1"/>
    <col min="2" max="2" width="36.42578125" style="25" bestFit="1" customWidth="1"/>
    <col min="3" max="3" width="32.85546875" style="25" bestFit="1" customWidth="1"/>
    <col min="4" max="4" width="27.140625" style="25" bestFit="1" customWidth="1"/>
    <col min="5" max="5" width="14.140625" style="25" customWidth="1"/>
    <col min="6" max="6" width="32" style="25" bestFit="1" customWidth="1"/>
    <col min="7" max="7" width="15" style="25" bestFit="1" customWidth="1"/>
    <col min="8" max="8" width="14" style="25" bestFit="1" customWidth="1"/>
    <col min="9" max="9" width="19.28515625" style="25" bestFit="1" customWidth="1"/>
    <col min="10" max="10" width="17.85546875" style="25" customWidth="1"/>
    <col min="11" max="11" width="27.28515625" style="25" customWidth="1"/>
    <col min="12" max="12" width="12.28515625" style="25" bestFit="1" customWidth="1"/>
    <col min="13" max="15" width="8.42578125" style="26" customWidth="1"/>
    <col min="16" max="18" width="10.28515625" style="26" bestFit="1" customWidth="1"/>
    <col min="19" max="19" width="8" style="26" customWidth="1"/>
    <col min="20" max="20" width="8.140625" style="26" bestFit="1" customWidth="1"/>
    <col min="21" max="21" width="11.28515625" style="26" bestFit="1" customWidth="1"/>
    <col min="22" max="22" width="12.5703125" style="26" customWidth="1"/>
    <col min="23" max="23" width="11" style="26" bestFit="1" customWidth="1"/>
    <col min="24" max="24" width="14.5703125" style="26" customWidth="1"/>
    <col min="25" max="26" width="11.28515625" style="26" bestFit="1" customWidth="1"/>
    <col min="27" max="27" width="11.42578125" style="26" bestFit="1" customWidth="1"/>
    <col min="28" max="28" width="14.7109375" style="26" customWidth="1"/>
    <col min="29" max="16384" width="8.28515625" style="25"/>
  </cols>
  <sheetData>
    <row r="1" spans="1:28" s="17" customFormat="1" ht="84.4" customHeight="1" x14ac:dyDescent="0.25">
      <c r="A1" s="12" t="s">
        <v>32</v>
      </c>
      <c r="B1" s="12" t="s">
        <v>33</v>
      </c>
      <c r="C1" s="12" t="s">
        <v>34</v>
      </c>
      <c r="D1" s="12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s="13" t="s">
        <v>40</v>
      </c>
      <c r="J1" s="13" t="s">
        <v>41</v>
      </c>
      <c r="K1" s="13" t="s">
        <v>42</v>
      </c>
      <c r="L1" s="13" t="s">
        <v>43</v>
      </c>
      <c r="M1" s="14" t="s">
        <v>44</v>
      </c>
      <c r="N1" s="14" t="s">
        <v>45</v>
      </c>
      <c r="O1" s="14" t="s">
        <v>46</v>
      </c>
      <c r="P1" s="14" t="s">
        <v>47</v>
      </c>
      <c r="Q1" s="14" t="s">
        <v>48</v>
      </c>
      <c r="R1" s="14" t="s">
        <v>49</v>
      </c>
      <c r="S1" s="14" t="s">
        <v>50</v>
      </c>
      <c r="T1" s="14" t="s">
        <v>51</v>
      </c>
      <c r="U1" s="14" t="s">
        <v>52</v>
      </c>
      <c r="V1" s="14" t="s">
        <v>53</v>
      </c>
      <c r="W1" s="15" t="s">
        <v>54</v>
      </c>
      <c r="X1" s="14" t="s">
        <v>55</v>
      </c>
      <c r="Y1" s="16" t="s">
        <v>56</v>
      </c>
      <c r="Z1" s="16" t="s">
        <v>57</v>
      </c>
      <c r="AA1" s="16" t="s">
        <v>58</v>
      </c>
      <c r="AB1" s="16" t="s">
        <v>59</v>
      </c>
    </row>
    <row r="2" spans="1:28" s="22" customFormat="1" x14ac:dyDescent="0.25">
      <c r="A2" s="18" t="s">
        <v>61</v>
      </c>
      <c r="B2" s="18" t="s">
        <v>62</v>
      </c>
      <c r="C2" s="18" t="s">
        <v>63</v>
      </c>
      <c r="D2" s="18" t="s">
        <v>60</v>
      </c>
      <c r="E2" s="19"/>
      <c r="F2" s="19" t="s">
        <v>155</v>
      </c>
      <c r="G2" s="19" t="s">
        <v>64</v>
      </c>
      <c r="H2" s="19" t="s">
        <v>65</v>
      </c>
      <c r="I2" s="19" t="s">
        <v>66</v>
      </c>
      <c r="J2" s="23"/>
      <c r="K2" s="19" t="s">
        <v>67</v>
      </c>
      <c r="L2" s="19" t="s">
        <v>68</v>
      </c>
      <c r="M2" s="20"/>
      <c r="N2" s="20"/>
      <c r="O2" s="20"/>
      <c r="P2" s="20"/>
      <c r="Q2" s="20"/>
      <c r="R2" s="20"/>
      <c r="S2" s="20"/>
      <c r="T2" s="20"/>
      <c r="U2" s="20"/>
      <c r="V2" s="20">
        <v>1499400</v>
      </c>
      <c r="W2" s="20"/>
      <c r="X2" s="20"/>
      <c r="Y2" s="21"/>
      <c r="Z2" s="21"/>
      <c r="AA2" s="21"/>
      <c r="AB2" s="21">
        <v>1499400</v>
      </c>
    </row>
    <row r="3" spans="1:28" s="22" customFormat="1" x14ac:dyDescent="0.25">
      <c r="A3" s="18" t="s">
        <v>61</v>
      </c>
      <c r="B3" s="18" t="s">
        <v>62</v>
      </c>
      <c r="C3" s="18" t="s">
        <v>63</v>
      </c>
      <c r="D3" s="18" t="s">
        <v>60</v>
      </c>
      <c r="E3" s="19"/>
      <c r="F3" s="19" t="s">
        <v>155</v>
      </c>
      <c r="G3" s="19" t="s">
        <v>69</v>
      </c>
      <c r="H3" s="19" t="s">
        <v>65</v>
      </c>
      <c r="I3" s="19" t="s">
        <v>66</v>
      </c>
      <c r="J3" s="23"/>
      <c r="K3" s="19" t="s">
        <v>70</v>
      </c>
      <c r="L3" s="19" t="s">
        <v>68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>
        <v>4044810</v>
      </c>
      <c r="Y3" s="21"/>
      <c r="Z3" s="21"/>
      <c r="AA3" s="21"/>
      <c r="AB3" s="21">
        <v>4044810</v>
      </c>
    </row>
    <row r="4" spans="1:28" s="22" customFormat="1" x14ac:dyDescent="0.25">
      <c r="A4" s="18" t="s">
        <v>61</v>
      </c>
      <c r="B4" s="18" t="s">
        <v>62</v>
      </c>
      <c r="C4" s="18" t="s">
        <v>63</v>
      </c>
      <c r="D4" s="18" t="s">
        <v>60</v>
      </c>
      <c r="E4" s="19"/>
      <c r="F4" s="19" t="s">
        <v>155</v>
      </c>
      <c r="G4" s="19" t="s">
        <v>69</v>
      </c>
      <c r="H4" s="19" t="s">
        <v>65</v>
      </c>
      <c r="I4" s="19" t="s">
        <v>66</v>
      </c>
      <c r="J4" s="19"/>
      <c r="K4" s="19" t="s">
        <v>71</v>
      </c>
      <c r="L4" s="19" t="s">
        <v>68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>
        <v>4047000</v>
      </c>
      <c r="Y4" s="21"/>
      <c r="Z4" s="21"/>
      <c r="AA4" s="21"/>
      <c r="AB4" s="21">
        <v>4047000</v>
      </c>
    </row>
    <row r="5" spans="1:28" s="22" customFormat="1" x14ac:dyDescent="0.25"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22" customFormat="1" x14ac:dyDescent="0.25"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F2:F4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0"/>
  <sheetViews>
    <sheetView showGridLines="0" zoomScaleNormal="100" workbookViewId="0">
      <selection activeCell="D7" sqref="D7"/>
    </sheetView>
  </sheetViews>
  <sheetFormatPr baseColWidth="10" defaultColWidth="11.42578125" defaultRowHeight="15" x14ac:dyDescent="0.25"/>
  <cols>
    <col min="1" max="1" width="2.140625" customWidth="1"/>
    <col min="2" max="4" width="27.5703125" customWidth="1"/>
    <col min="13" max="13" width="13.28515625" customWidth="1"/>
  </cols>
  <sheetData>
    <row r="2" spans="2:17" x14ac:dyDescent="0.25">
      <c r="B2" s="3" t="s">
        <v>72</v>
      </c>
    </row>
    <row r="4" spans="2:17" x14ac:dyDescent="0.25">
      <c r="B4" s="5" t="s">
        <v>23</v>
      </c>
      <c r="C4" s="6"/>
      <c r="D4" s="6"/>
      <c r="E4" s="65" t="s">
        <v>25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s="1" customFormat="1" ht="75" x14ac:dyDescent="0.25">
      <c r="B5" s="7" t="s">
        <v>0</v>
      </c>
      <c r="C5" s="7" t="s">
        <v>1</v>
      </c>
      <c r="D5" s="7" t="s">
        <v>17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</row>
    <row r="6" spans="2:17" s="30" customFormat="1" ht="75" x14ac:dyDescent="0.25">
      <c r="B6" s="27" t="s">
        <v>73</v>
      </c>
      <c r="C6" s="28" t="s">
        <v>74</v>
      </c>
      <c r="D6" s="28" t="s">
        <v>75</v>
      </c>
      <c r="E6" s="28"/>
      <c r="F6" s="28"/>
      <c r="G6" s="28"/>
      <c r="H6" s="28"/>
      <c r="I6" s="28"/>
      <c r="J6" s="28"/>
      <c r="K6" s="28"/>
      <c r="L6" s="28"/>
      <c r="M6" s="29">
        <v>11460</v>
      </c>
      <c r="N6" s="29">
        <v>15280</v>
      </c>
      <c r="O6" s="29">
        <v>11460</v>
      </c>
      <c r="P6" s="28"/>
      <c r="Q6" s="29">
        <v>38200</v>
      </c>
    </row>
    <row r="8" spans="2:17" x14ac:dyDescent="0.25">
      <c r="B8" s="5" t="s">
        <v>24</v>
      </c>
      <c r="C8" s="6"/>
      <c r="D8" s="6"/>
      <c r="E8" s="65" t="s">
        <v>25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2:17" ht="75" x14ac:dyDescent="0.25">
      <c r="B9" s="7" t="s">
        <v>15</v>
      </c>
      <c r="C9" s="7" t="s">
        <v>16</v>
      </c>
      <c r="D9" s="7" t="s">
        <v>18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</row>
    <row r="10" spans="2:17" ht="45" x14ac:dyDescent="0.25">
      <c r="B10" s="31" t="s">
        <v>76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</sheetData>
  <mergeCells count="2">
    <mergeCell ref="E4:Q4"/>
    <mergeCell ref="E8:Q8"/>
  </mergeCells>
  <pageMargins left="0.25" right="0.25" top="0.75" bottom="0.75" header="0.3" footer="0.3"/>
  <pageSetup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5"/>
  <sheetViews>
    <sheetView zoomScale="70" zoomScaleNormal="70" workbookViewId="0">
      <selection activeCell="D41" sqref="D41"/>
    </sheetView>
  </sheetViews>
  <sheetFormatPr baseColWidth="10" defaultRowHeight="15" x14ac:dyDescent="0.25"/>
  <cols>
    <col min="1" max="1" width="2.140625" customWidth="1"/>
    <col min="2" max="2" width="31" customWidth="1"/>
    <col min="3" max="4" width="27.5703125" customWidth="1"/>
    <col min="13" max="13" width="13.28515625" customWidth="1"/>
    <col min="16" max="16" width="12.42578125" bestFit="1" customWidth="1"/>
    <col min="17" max="17" width="12.85546875" bestFit="1" customWidth="1"/>
  </cols>
  <sheetData>
    <row r="2" spans="2:17" x14ac:dyDescent="0.25">
      <c r="B2" s="3" t="s">
        <v>78</v>
      </c>
    </row>
    <row r="4" spans="2:17" x14ac:dyDescent="0.25">
      <c r="B4" s="5" t="s">
        <v>23</v>
      </c>
      <c r="C4" s="6"/>
      <c r="D4" s="6"/>
      <c r="E4" s="65" t="s">
        <v>25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s="1" customFormat="1" ht="75" x14ac:dyDescent="0.25">
      <c r="B5" s="7" t="s">
        <v>0</v>
      </c>
      <c r="C5" s="7" t="s">
        <v>1</v>
      </c>
      <c r="D5" s="7" t="s">
        <v>17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</row>
    <row r="6" spans="2:17" ht="50.25" customHeight="1" x14ac:dyDescent="0.25">
      <c r="B6" s="32" t="s">
        <v>79</v>
      </c>
      <c r="C6" s="33" t="s">
        <v>80</v>
      </c>
      <c r="D6" s="33" t="s">
        <v>81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>
        <f>28464816*1.19</f>
        <v>33873131.039999999</v>
      </c>
      <c r="Q6" s="34">
        <f>+SUM(E6:P6)</f>
        <v>33873131.039999999</v>
      </c>
    </row>
    <row r="7" spans="2:17" ht="50.25" customHeight="1" x14ac:dyDescent="0.25">
      <c r="B7" s="35" t="s">
        <v>82</v>
      </c>
      <c r="C7" s="33" t="s">
        <v>80</v>
      </c>
      <c r="D7" s="33" t="s">
        <v>81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>
        <f>5001137*1.19</f>
        <v>5951353.0299999993</v>
      </c>
      <c r="Q7" s="34">
        <f>+SUM(E7:P7)</f>
        <v>5951353.0299999993</v>
      </c>
    </row>
    <row r="8" spans="2:17" ht="50.25" customHeight="1" x14ac:dyDescent="0.25">
      <c r="B8" s="35" t="s">
        <v>83</v>
      </c>
      <c r="C8" s="33" t="s">
        <v>80</v>
      </c>
      <c r="D8" s="33" t="s">
        <v>81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>
        <f>3123696*1.19</f>
        <v>3717198.2399999998</v>
      </c>
      <c r="Q8" s="34">
        <f>+SUM(E8:P8)</f>
        <v>3717198.2399999998</v>
      </c>
    </row>
    <row r="9" spans="2:17" ht="50.25" customHeight="1" x14ac:dyDescent="0.25">
      <c r="B9" s="35" t="s">
        <v>84</v>
      </c>
      <c r="C9" s="36" t="s">
        <v>80</v>
      </c>
      <c r="D9" s="36" t="s">
        <v>81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>
        <v>1806627</v>
      </c>
      <c r="Q9" s="34">
        <f>+SUM(E9:P9)</f>
        <v>1806627</v>
      </c>
    </row>
    <row r="10" spans="2:17" ht="50.25" customHeight="1" x14ac:dyDescent="0.25">
      <c r="B10" s="32" t="s">
        <v>79</v>
      </c>
      <c r="C10" s="36" t="s">
        <v>80</v>
      </c>
      <c r="D10" s="36" t="s">
        <v>81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>
        <v>1184691</v>
      </c>
      <c r="Q10" s="34">
        <f>+SUM(E10:P10)</f>
        <v>1184691</v>
      </c>
    </row>
    <row r="11" spans="2:17" x14ac:dyDescent="0.25">
      <c r="Q11" s="38"/>
    </row>
    <row r="12" spans="2:17" x14ac:dyDescent="0.25">
      <c r="Q12" s="38"/>
    </row>
    <row r="13" spans="2:17" x14ac:dyDescent="0.25">
      <c r="Q13" s="38"/>
    </row>
    <row r="14" spans="2:17" x14ac:dyDescent="0.25">
      <c r="Q14" s="38"/>
    </row>
    <row r="15" spans="2:17" x14ac:dyDescent="0.25">
      <c r="B15" s="3" t="s">
        <v>85</v>
      </c>
    </row>
    <row r="17" spans="2:17" x14ac:dyDescent="0.25">
      <c r="B17" s="5" t="s">
        <v>23</v>
      </c>
      <c r="C17" s="6"/>
      <c r="D17" s="6"/>
      <c r="E17" s="65" t="s">
        <v>25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17" ht="75" x14ac:dyDescent="0.25">
      <c r="B18" s="7" t="s">
        <v>0</v>
      </c>
      <c r="C18" s="7" t="s">
        <v>1</v>
      </c>
      <c r="D18" s="7" t="s">
        <v>17</v>
      </c>
      <c r="E18" s="7" t="s">
        <v>2</v>
      </c>
      <c r="F18" s="7" t="s">
        <v>3</v>
      </c>
      <c r="G18" s="7" t="s">
        <v>4</v>
      </c>
      <c r="H18" s="7" t="s">
        <v>5</v>
      </c>
      <c r="I18" s="7" t="s">
        <v>6</v>
      </c>
      <c r="J18" s="7" t="s">
        <v>7</v>
      </c>
      <c r="K18" s="7" t="s">
        <v>8</v>
      </c>
      <c r="L18" s="7" t="s">
        <v>9</v>
      </c>
      <c r="M18" s="7" t="s">
        <v>10</v>
      </c>
      <c r="N18" s="7" t="s">
        <v>11</v>
      </c>
      <c r="O18" s="7" t="s">
        <v>12</v>
      </c>
      <c r="P18" s="7" t="s">
        <v>13</v>
      </c>
      <c r="Q18" s="7" t="s">
        <v>14</v>
      </c>
    </row>
    <row r="19" spans="2:17" ht="57" customHeight="1" x14ac:dyDescent="0.25">
      <c r="B19" s="32" t="s">
        <v>79</v>
      </c>
      <c r="C19" s="33" t="s">
        <v>80</v>
      </c>
      <c r="D19" s="33" t="s">
        <v>81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v>10106324</v>
      </c>
      <c r="Q19" s="34">
        <f>+SUM(E19:P19)</f>
        <v>10106324</v>
      </c>
    </row>
    <row r="20" spans="2:17" ht="57" customHeight="1" x14ac:dyDescent="0.25">
      <c r="B20" s="35" t="s">
        <v>83</v>
      </c>
      <c r="C20" s="33" t="s">
        <v>80</v>
      </c>
      <c r="D20" s="33" t="s">
        <v>81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>
        <v>743440</v>
      </c>
      <c r="Q20" s="34">
        <f>+SUM(E20:P20)</f>
        <v>743440</v>
      </c>
    </row>
    <row r="21" spans="2:17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40"/>
    </row>
    <row r="22" spans="2:17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0"/>
    </row>
    <row r="23" spans="2:17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40"/>
    </row>
    <row r="24" spans="2:17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40"/>
    </row>
    <row r="25" spans="2:17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40"/>
    </row>
    <row r="27" spans="2:17" x14ac:dyDescent="0.25">
      <c r="B27" s="5" t="s">
        <v>24</v>
      </c>
      <c r="C27" s="6"/>
      <c r="D27" s="6"/>
      <c r="E27" s="65" t="s">
        <v>25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2:17" ht="75" x14ac:dyDescent="0.25">
      <c r="B28" s="7" t="s">
        <v>15</v>
      </c>
      <c r="C28" s="7" t="s">
        <v>16</v>
      </c>
      <c r="D28" s="7" t="s">
        <v>18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  <c r="P28" s="7" t="s">
        <v>13</v>
      </c>
      <c r="Q28" s="7" t="s">
        <v>14</v>
      </c>
    </row>
    <row r="29" spans="2:17" x14ac:dyDescent="0.25">
      <c r="B29" s="41" t="s">
        <v>86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mergeCells count="3">
    <mergeCell ref="E4:Q4"/>
    <mergeCell ref="E17:Q17"/>
    <mergeCell ref="E27:Q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topLeftCell="C1" zoomScaleNormal="100" workbookViewId="0">
      <selection activeCell="E17" sqref="E17"/>
    </sheetView>
  </sheetViews>
  <sheetFormatPr baseColWidth="10" defaultRowHeight="15" x14ac:dyDescent="0.25"/>
  <cols>
    <col min="1" max="1" width="2.140625" customWidth="1"/>
    <col min="2" max="2" width="65" bestFit="1" customWidth="1"/>
    <col min="3" max="4" width="27.5703125" customWidth="1"/>
    <col min="13" max="13" width="13.28515625" customWidth="1"/>
  </cols>
  <sheetData>
    <row r="2" spans="2:17" x14ac:dyDescent="0.25">
      <c r="B2" s="3" t="s">
        <v>87</v>
      </c>
    </row>
    <row r="4" spans="2:17" x14ac:dyDescent="0.25">
      <c r="B4" s="5" t="s">
        <v>23</v>
      </c>
      <c r="C4" s="6"/>
      <c r="D4" s="6"/>
      <c r="E4" s="65" t="s">
        <v>25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s="1" customFormat="1" ht="75" x14ac:dyDescent="0.25">
      <c r="B5" s="7" t="s">
        <v>0</v>
      </c>
      <c r="C5" s="7" t="s">
        <v>1</v>
      </c>
      <c r="D5" s="7" t="s">
        <v>17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</row>
    <row r="6" spans="2:1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9" spans="2:17" x14ac:dyDescent="0.25">
      <c r="B19" s="5" t="s">
        <v>24</v>
      </c>
      <c r="C19" s="6"/>
      <c r="D19" s="6"/>
      <c r="E19" s="65" t="s">
        <v>25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2:17" ht="75" x14ac:dyDescent="0.25">
      <c r="B20" s="7" t="s">
        <v>15</v>
      </c>
      <c r="C20" s="7" t="s">
        <v>16</v>
      </c>
      <c r="D20" s="7" t="s">
        <v>18</v>
      </c>
      <c r="E20" s="7" t="s">
        <v>2</v>
      </c>
      <c r="F20" s="7" t="s">
        <v>3</v>
      </c>
      <c r="G20" s="7" t="s">
        <v>4</v>
      </c>
      <c r="H20" s="7" t="s">
        <v>5</v>
      </c>
      <c r="I20" s="7" t="s">
        <v>6</v>
      </c>
      <c r="J20" s="7" t="s">
        <v>7</v>
      </c>
      <c r="K20" s="7" t="s">
        <v>8</v>
      </c>
      <c r="L20" s="7" t="s">
        <v>9</v>
      </c>
      <c r="M20" s="7" t="s">
        <v>10</v>
      </c>
      <c r="N20" s="7" t="s">
        <v>11</v>
      </c>
      <c r="O20" s="7" t="s">
        <v>12</v>
      </c>
      <c r="P20" s="7" t="s">
        <v>13</v>
      </c>
      <c r="Q20" s="7" t="s">
        <v>14</v>
      </c>
    </row>
    <row r="21" spans="2:17" x14ac:dyDescent="0.25">
      <c r="B21" s="4" t="s">
        <v>88</v>
      </c>
      <c r="C21" s="42" t="s">
        <v>89</v>
      </c>
      <c r="D21" s="4" t="s">
        <v>90</v>
      </c>
      <c r="E21" s="43">
        <v>358.13200000000001</v>
      </c>
      <c r="F21" s="43">
        <v>358.13200000000001</v>
      </c>
      <c r="G21" s="43">
        <v>361.38600000000002</v>
      </c>
      <c r="H21" s="43">
        <v>0</v>
      </c>
      <c r="I21" s="43">
        <v>361.01100000000002</v>
      </c>
      <c r="J21" s="43">
        <v>722.27200000000005</v>
      </c>
      <c r="K21" s="43">
        <v>361.13600000000002</v>
      </c>
      <c r="L21" s="43">
        <v>361.13600000000002</v>
      </c>
      <c r="M21" s="43">
        <v>361.13600000000002</v>
      </c>
      <c r="N21" s="43">
        <v>361.13600000000002</v>
      </c>
      <c r="O21" s="43">
        <v>361.13600000000002</v>
      </c>
      <c r="P21" s="43">
        <v>361.13600000000002</v>
      </c>
      <c r="Q21" s="43">
        <f>SUM(E21:P21)</f>
        <v>4327.7489999999998</v>
      </c>
    </row>
    <row r="22" spans="2:17" x14ac:dyDescent="0.25">
      <c r="B22" s="2"/>
      <c r="C22" s="2"/>
      <c r="D22" s="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2:17" x14ac:dyDescent="0.25">
      <c r="B23" s="2"/>
      <c r="C23" s="2"/>
      <c r="D23" s="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x14ac:dyDescent="0.25">
      <c r="B24" s="2"/>
      <c r="C24" s="2"/>
      <c r="D24" s="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2:17" x14ac:dyDescent="0.25">
      <c r="B25" s="2"/>
      <c r="C25" s="2"/>
      <c r="D25" s="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2:17" x14ac:dyDescent="0.25">
      <c r="B26" s="2"/>
      <c r="C26" s="2"/>
      <c r="D26" s="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x14ac:dyDescent="0.25">
      <c r="B27" s="2"/>
      <c r="C27" s="2"/>
      <c r="D27" s="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</sheetData>
  <mergeCells count="2">
    <mergeCell ref="E4:Q4"/>
    <mergeCell ref="E19:Q19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6"/>
  <sheetViews>
    <sheetView zoomScale="70" zoomScaleNormal="70" workbookViewId="0">
      <selection activeCell="D12" sqref="D12"/>
    </sheetView>
  </sheetViews>
  <sheetFormatPr baseColWidth="10" defaultRowHeight="15" x14ac:dyDescent="0.25"/>
  <cols>
    <col min="1" max="1" width="11.5703125" customWidth="1"/>
    <col min="2" max="2" width="37.42578125" customWidth="1"/>
    <col min="3" max="3" width="20.5703125" customWidth="1"/>
    <col min="4" max="4" width="27.5703125" customWidth="1"/>
    <col min="5" max="17" width="13.7109375" customWidth="1"/>
    <col min="18" max="18" width="24.140625" customWidth="1"/>
  </cols>
  <sheetData>
    <row r="1" spans="2:18" ht="18.75" x14ac:dyDescent="0.3">
      <c r="B1" s="45" t="s">
        <v>91</v>
      </c>
    </row>
    <row r="2" spans="2:18" ht="21" x14ac:dyDescent="0.35">
      <c r="B2" s="46" t="s">
        <v>92</v>
      </c>
    </row>
    <row r="4" spans="2:18" x14ac:dyDescent="0.25">
      <c r="B4" s="5" t="s">
        <v>23</v>
      </c>
      <c r="C4" s="6"/>
      <c r="D4" s="6"/>
      <c r="E4" s="65" t="s">
        <v>25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8" s="1" customFormat="1" ht="75" x14ac:dyDescent="0.25">
      <c r="B5" s="7" t="s">
        <v>0</v>
      </c>
      <c r="C5" s="7" t="s">
        <v>1</v>
      </c>
      <c r="D5" s="7" t="s">
        <v>17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</row>
    <row r="6" spans="2:18" s="49" customFormat="1" x14ac:dyDescent="0.25">
      <c r="B6" s="28" t="s">
        <v>93</v>
      </c>
      <c r="C6" s="28" t="s">
        <v>80</v>
      </c>
      <c r="D6" s="28" t="s">
        <v>28</v>
      </c>
      <c r="E6" s="47">
        <v>0</v>
      </c>
      <c r="F6" s="47">
        <v>62.997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f t="shared" ref="Q6:Q32" si="0">SUM(E6:P6)</f>
        <v>62.997</v>
      </c>
      <c r="R6" s="48"/>
    </row>
    <row r="7" spans="2:18" s="49" customFormat="1" x14ac:dyDescent="0.25">
      <c r="B7" s="28" t="s">
        <v>94</v>
      </c>
      <c r="C7" s="28" t="s">
        <v>80</v>
      </c>
      <c r="D7" s="28" t="s">
        <v>95</v>
      </c>
      <c r="E7" s="47">
        <v>0</v>
      </c>
      <c r="F7" s="47">
        <v>0</v>
      </c>
      <c r="G7" s="47">
        <v>292.233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f t="shared" si="0"/>
        <v>292.233</v>
      </c>
      <c r="R7" s="48"/>
    </row>
    <row r="8" spans="2:18" s="49" customFormat="1" x14ac:dyDescent="0.25">
      <c r="B8" s="28" t="s">
        <v>96</v>
      </c>
      <c r="C8" s="28" t="s">
        <v>80</v>
      </c>
      <c r="D8" s="28" t="s">
        <v>97</v>
      </c>
      <c r="E8" s="47">
        <v>0</v>
      </c>
      <c r="F8" s="47">
        <v>0</v>
      </c>
      <c r="G8" s="47">
        <v>0</v>
      </c>
      <c r="H8" s="47">
        <v>0</v>
      </c>
      <c r="I8" s="47">
        <v>90.320999999999998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f t="shared" si="0"/>
        <v>90.320999999999998</v>
      </c>
      <c r="R8" s="48"/>
    </row>
    <row r="9" spans="2:18" s="49" customFormat="1" x14ac:dyDescent="0.25">
      <c r="B9" s="28" t="s">
        <v>98</v>
      </c>
      <c r="C9" s="28" t="s">
        <v>80</v>
      </c>
      <c r="D9" s="28" t="s">
        <v>95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78.337000000000003</v>
      </c>
      <c r="O9" s="47">
        <v>0</v>
      </c>
      <c r="P9" s="47">
        <v>0</v>
      </c>
      <c r="Q9" s="47">
        <f t="shared" si="0"/>
        <v>78.337000000000003</v>
      </c>
      <c r="R9" s="48"/>
    </row>
    <row r="10" spans="2:18" s="49" customFormat="1" x14ac:dyDescent="0.25">
      <c r="B10" s="28" t="s">
        <v>99</v>
      </c>
      <c r="C10" s="28" t="s">
        <v>80</v>
      </c>
      <c r="D10" s="28" t="s">
        <v>97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1438.8409999999999</v>
      </c>
      <c r="Q10" s="47">
        <f t="shared" si="0"/>
        <v>1438.8409999999999</v>
      </c>
      <c r="R10" s="48"/>
    </row>
    <row r="11" spans="2:18" s="49" customFormat="1" ht="30" x14ac:dyDescent="0.25">
      <c r="B11" s="28" t="s">
        <v>100</v>
      </c>
      <c r="C11" s="28" t="s">
        <v>80</v>
      </c>
      <c r="D11" s="28" t="s">
        <v>101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26361.451000000001</v>
      </c>
      <c r="M11" s="47">
        <v>0</v>
      </c>
      <c r="N11" s="47">
        <v>0</v>
      </c>
      <c r="O11" s="47">
        <v>0</v>
      </c>
      <c r="P11" s="47">
        <v>0</v>
      </c>
      <c r="Q11" s="47">
        <f t="shared" si="0"/>
        <v>26361.451000000001</v>
      </c>
      <c r="R11" s="48"/>
    </row>
    <row r="12" spans="2:18" s="49" customFormat="1" ht="60" x14ac:dyDescent="0.25">
      <c r="B12" s="28" t="s">
        <v>102</v>
      </c>
      <c r="C12" s="28" t="s">
        <v>80</v>
      </c>
      <c r="D12" s="28" t="s">
        <v>101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39111.069000000003</v>
      </c>
      <c r="M12" s="50">
        <v>0</v>
      </c>
      <c r="N12" s="50">
        <v>0</v>
      </c>
      <c r="O12" s="50">
        <v>0</v>
      </c>
      <c r="P12" s="50">
        <v>0</v>
      </c>
      <c r="Q12" s="47">
        <f t="shared" si="0"/>
        <v>39111.069000000003</v>
      </c>
      <c r="R12" s="48"/>
    </row>
    <row r="13" spans="2:18" s="49" customFormat="1" ht="30" x14ac:dyDescent="0.25">
      <c r="B13" s="28" t="s">
        <v>103</v>
      </c>
      <c r="C13" s="28" t="s">
        <v>80</v>
      </c>
      <c r="D13" s="28" t="s">
        <v>101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42404.173999999999</v>
      </c>
      <c r="P13" s="50">
        <v>0</v>
      </c>
      <c r="Q13" s="47">
        <f t="shared" si="0"/>
        <v>42404.173999999999</v>
      </c>
      <c r="R13" s="48"/>
    </row>
    <row r="14" spans="2:18" s="49" customFormat="1" ht="45" x14ac:dyDescent="0.25">
      <c r="B14" s="28" t="s">
        <v>104</v>
      </c>
      <c r="C14" s="28" t="s">
        <v>80</v>
      </c>
      <c r="D14" s="28" t="s">
        <v>101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40790.713000000003</v>
      </c>
      <c r="P14" s="50">
        <v>0</v>
      </c>
      <c r="Q14" s="47">
        <f t="shared" si="0"/>
        <v>40790.713000000003</v>
      </c>
      <c r="R14" s="48"/>
    </row>
    <row r="15" spans="2:18" s="49" customFormat="1" ht="30" x14ac:dyDescent="0.25">
      <c r="B15" s="28" t="s">
        <v>105</v>
      </c>
      <c r="C15" s="28" t="s">
        <v>80</v>
      </c>
      <c r="D15" s="28" t="s">
        <v>101</v>
      </c>
      <c r="E15" s="50">
        <v>0</v>
      </c>
      <c r="F15" s="50">
        <v>0</v>
      </c>
      <c r="G15" s="50">
        <v>42791.557000000001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47">
        <f t="shared" si="0"/>
        <v>42791.557000000001</v>
      </c>
      <c r="R15" s="48"/>
    </row>
    <row r="16" spans="2:18" s="49" customFormat="1" ht="45" x14ac:dyDescent="0.25">
      <c r="B16" s="28" t="s">
        <v>106</v>
      </c>
      <c r="C16" s="28" t="s">
        <v>80</v>
      </c>
      <c r="D16" s="28" t="s">
        <v>81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7509.8649999999998</v>
      </c>
      <c r="P16" s="50">
        <v>0</v>
      </c>
      <c r="Q16" s="47">
        <f t="shared" si="0"/>
        <v>7509.8649999999998</v>
      </c>
      <c r="R16" s="48"/>
    </row>
    <row r="17" spans="2:19" s="49" customFormat="1" ht="30" x14ac:dyDescent="0.25">
      <c r="B17" s="28" t="s">
        <v>107</v>
      </c>
      <c r="C17" s="28" t="s">
        <v>80</v>
      </c>
      <c r="D17" s="28" t="s">
        <v>28</v>
      </c>
      <c r="E17" s="50">
        <v>0</v>
      </c>
      <c r="F17" s="50">
        <v>0</v>
      </c>
      <c r="G17" s="50">
        <v>27640.742999999999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47">
        <f t="shared" si="0"/>
        <v>27640.742999999999</v>
      </c>
      <c r="R17" s="48"/>
    </row>
    <row r="18" spans="2:19" s="49" customFormat="1" ht="30" x14ac:dyDescent="0.25">
      <c r="B18" s="28" t="s">
        <v>108</v>
      </c>
      <c r="C18" s="28" t="s">
        <v>80</v>
      </c>
      <c r="D18" s="28" t="s">
        <v>101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3602.5430000000001</v>
      </c>
      <c r="P18" s="50">
        <v>0</v>
      </c>
      <c r="Q18" s="47">
        <f t="shared" si="0"/>
        <v>3602.5430000000001</v>
      </c>
      <c r="R18" s="48"/>
    </row>
    <row r="19" spans="2:19" s="49" customFormat="1" ht="30" x14ac:dyDescent="0.25">
      <c r="B19" s="28" t="s">
        <v>109</v>
      </c>
      <c r="C19" s="28" t="s">
        <v>80</v>
      </c>
      <c r="D19" s="28" t="s">
        <v>101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11138.4</v>
      </c>
      <c r="P19" s="50">
        <v>0</v>
      </c>
      <c r="Q19" s="47">
        <f t="shared" si="0"/>
        <v>11138.4</v>
      </c>
      <c r="R19" s="48"/>
    </row>
    <row r="20" spans="2:19" s="49" customFormat="1" ht="45" x14ac:dyDescent="0.25">
      <c r="B20" s="28" t="s">
        <v>110</v>
      </c>
      <c r="C20" s="28" t="s">
        <v>80</v>
      </c>
      <c r="D20" s="28" t="s">
        <v>101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54067.65</v>
      </c>
      <c r="Q20" s="47">
        <f t="shared" si="0"/>
        <v>54067.65</v>
      </c>
      <c r="R20" s="48"/>
    </row>
    <row r="21" spans="2:19" s="49" customFormat="1" ht="45" x14ac:dyDescent="0.25">
      <c r="B21" s="28" t="s">
        <v>111</v>
      </c>
      <c r="C21" s="28" t="s">
        <v>80</v>
      </c>
      <c r="D21" s="28" t="s">
        <v>101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4971.82</v>
      </c>
      <c r="Q21" s="47">
        <f t="shared" si="0"/>
        <v>4971.82</v>
      </c>
      <c r="R21" s="48"/>
    </row>
    <row r="22" spans="2:19" s="49" customFormat="1" ht="30" x14ac:dyDescent="0.25">
      <c r="B22" s="28" t="s">
        <v>112</v>
      </c>
      <c r="C22" s="28" t="s">
        <v>80</v>
      </c>
      <c r="D22" s="28" t="s">
        <v>101</v>
      </c>
      <c r="E22" s="50">
        <v>0</v>
      </c>
      <c r="F22" s="50">
        <v>0</v>
      </c>
      <c r="G22" s="50">
        <v>0</v>
      </c>
      <c r="H22" s="50">
        <v>0</v>
      </c>
      <c r="I22" s="50">
        <v>32326.724999999999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47">
        <f t="shared" si="0"/>
        <v>32326.724999999999</v>
      </c>
      <c r="R22" s="48"/>
    </row>
    <row r="23" spans="2:19" s="49" customFormat="1" ht="30" x14ac:dyDescent="0.25">
      <c r="B23" s="28" t="s">
        <v>113</v>
      </c>
      <c r="C23" s="28" t="s">
        <v>80</v>
      </c>
      <c r="D23" s="28" t="s">
        <v>81</v>
      </c>
      <c r="E23" s="50">
        <v>0</v>
      </c>
      <c r="F23" s="50">
        <v>0</v>
      </c>
      <c r="G23" s="50">
        <v>0</v>
      </c>
      <c r="H23" s="50">
        <v>7463.9830000000002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47">
        <f t="shared" si="0"/>
        <v>7463.9830000000002</v>
      </c>
      <c r="R23" s="48"/>
    </row>
    <row r="24" spans="2:19" s="49" customFormat="1" ht="45" x14ac:dyDescent="0.25">
      <c r="B24" s="28" t="s">
        <v>114</v>
      </c>
      <c r="C24" s="28" t="s">
        <v>80</v>
      </c>
      <c r="D24" s="28" t="s">
        <v>81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4516.5259999999998</v>
      </c>
      <c r="O24" s="50">
        <v>0</v>
      </c>
      <c r="P24" s="50">
        <v>0</v>
      </c>
      <c r="Q24" s="47">
        <f t="shared" si="0"/>
        <v>4516.5259999999998</v>
      </c>
      <c r="R24" s="48"/>
    </row>
    <row r="25" spans="2:19" s="49" customFormat="1" ht="30" x14ac:dyDescent="0.25">
      <c r="B25" s="28" t="s">
        <v>115</v>
      </c>
      <c r="C25" s="28" t="s">
        <v>80</v>
      </c>
      <c r="D25" s="28" t="s">
        <v>28</v>
      </c>
      <c r="E25" s="50">
        <v>0</v>
      </c>
      <c r="F25" s="50">
        <v>0</v>
      </c>
      <c r="G25" s="50">
        <v>12352.064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47">
        <f t="shared" si="0"/>
        <v>12352.064</v>
      </c>
      <c r="R25" s="48"/>
    </row>
    <row r="26" spans="2:19" s="49" customFormat="1" ht="30" x14ac:dyDescent="0.25">
      <c r="B26" s="28" t="s">
        <v>116</v>
      </c>
      <c r="C26" s="28" t="s">
        <v>80</v>
      </c>
      <c r="D26" s="28" t="s">
        <v>81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31398.45</v>
      </c>
      <c r="M26" s="50">
        <v>0</v>
      </c>
      <c r="N26" s="50">
        <v>0</v>
      </c>
      <c r="O26" s="50">
        <v>0</v>
      </c>
      <c r="P26" s="50">
        <v>0</v>
      </c>
      <c r="Q26" s="47">
        <f t="shared" si="0"/>
        <v>31398.45</v>
      </c>
      <c r="R26" s="48"/>
    </row>
    <row r="27" spans="2:19" s="49" customFormat="1" ht="30" x14ac:dyDescent="0.25">
      <c r="B27" s="28" t="s">
        <v>117</v>
      </c>
      <c r="C27" s="28" t="s">
        <v>80</v>
      </c>
      <c r="D27" s="28" t="s">
        <v>101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12313.823</v>
      </c>
      <c r="M27" s="50">
        <v>0</v>
      </c>
      <c r="N27" s="50">
        <v>0</v>
      </c>
      <c r="O27" s="50">
        <v>0</v>
      </c>
      <c r="P27" s="50">
        <v>0</v>
      </c>
      <c r="Q27" s="47">
        <f t="shared" si="0"/>
        <v>12313.823</v>
      </c>
      <c r="R27" s="48"/>
    </row>
    <row r="28" spans="2:19" s="49" customFormat="1" ht="30" x14ac:dyDescent="0.25">
      <c r="B28" s="28" t="s">
        <v>118</v>
      </c>
      <c r="C28" s="28" t="s">
        <v>80</v>
      </c>
      <c r="D28" s="28" t="s">
        <v>101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26377.626</v>
      </c>
      <c r="Q28" s="47">
        <f t="shared" si="0"/>
        <v>26377.626</v>
      </c>
      <c r="R28" s="48"/>
    </row>
    <row r="29" spans="2:19" s="49" customFormat="1" ht="30" x14ac:dyDescent="0.25">
      <c r="B29" s="28" t="s">
        <v>119</v>
      </c>
      <c r="C29" s="28" t="s">
        <v>80</v>
      </c>
      <c r="D29" s="28" t="s">
        <v>101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32000</v>
      </c>
      <c r="Q29" s="47">
        <f t="shared" si="0"/>
        <v>32000</v>
      </c>
      <c r="R29" s="48"/>
    </row>
    <row r="30" spans="2:19" s="49" customFormat="1" x14ac:dyDescent="0.25">
      <c r="B30" s="28" t="s">
        <v>120</v>
      </c>
      <c r="C30" s="28" t="s">
        <v>80</v>
      </c>
      <c r="D30" s="28" t="s">
        <v>101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85787.1</v>
      </c>
      <c r="Q30" s="47">
        <f t="shared" si="0"/>
        <v>85787.1</v>
      </c>
      <c r="R30" s="48"/>
    </row>
    <row r="31" spans="2:19" s="49" customFormat="1" ht="18" customHeight="1" x14ac:dyDescent="0.25">
      <c r="B31" s="28" t="s">
        <v>121</v>
      </c>
      <c r="C31" s="28" t="s">
        <v>80</v>
      </c>
      <c r="D31" s="28" t="s">
        <v>81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3795.6089999999999</v>
      </c>
      <c r="Q31" s="47">
        <f t="shared" si="0"/>
        <v>3795.6089999999999</v>
      </c>
      <c r="R31" s="48"/>
    </row>
    <row r="32" spans="2:19" s="49" customFormat="1" ht="31.5" customHeight="1" x14ac:dyDescent="0.25">
      <c r="B32" s="28" t="s">
        <v>122</v>
      </c>
      <c r="C32" s="28" t="s">
        <v>80</v>
      </c>
      <c r="D32" s="28" t="s">
        <v>101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10961.531999999999</v>
      </c>
      <c r="Q32" s="47">
        <f t="shared" si="0"/>
        <v>10961.531999999999</v>
      </c>
      <c r="R32" s="51" t="s">
        <v>123</v>
      </c>
      <c r="S32" s="50">
        <f>66169450.2/1000</f>
        <v>66169.450200000007</v>
      </c>
    </row>
    <row r="33" spans="2:18" x14ac:dyDescent="0.25"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>
        <f>SUM(Q6:Q32)</f>
        <v>561646.152</v>
      </c>
      <c r="R33" s="52"/>
    </row>
    <row r="34" spans="2:18" x14ac:dyDescent="0.25"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2:18" x14ac:dyDescent="0.25"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2:18" x14ac:dyDescent="0.25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2:18" x14ac:dyDescent="0.25"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41" spans="2:18" x14ac:dyDescent="0.25">
      <c r="B41" s="5" t="s">
        <v>24</v>
      </c>
      <c r="C41" s="6"/>
      <c r="D41" s="6"/>
      <c r="E41" s="65" t="s">
        <v>25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2:18" ht="75" x14ac:dyDescent="0.25">
      <c r="B42" s="7" t="s">
        <v>15</v>
      </c>
      <c r="C42" s="7" t="s">
        <v>16</v>
      </c>
      <c r="D42" s="7" t="s">
        <v>18</v>
      </c>
      <c r="E42" s="7" t="s">
        <v>2</v>
      </c>
      <c r="F42" s="7" t="s">
        <v>3</v>
      </c>
      <c r="G42" s="7" t="s">
        <v>4</v>
      </c>
      <c r="H42" s="7" t="s">
        <v>5</v>
      </c>
      <c r="I42" s="7" t="s">
        <v>6</v>
      </c>
      <c r="J42" s="7" t="s">
        <v>7</v>
      </c>
      <c r="K42" s="7" t="s">
        <v>8</v>
      </c>
      <c r="L42" s="7" t="s">
        <v>9</v>
      </c>
      <c r="M42" s="7" t="s">
        <v>10</v>
      </c>
      <c r="N42" s="7" t="s">
        <v>11</v>
      </c>
      <c r="O42" s="7" t="s">
        <v>12</v>
      </c>
      <c r="P42" s="7" t="s">
        <v>13</v>
      </c>
      <c r="Q42" s="7" t="s">
        <v>14</v>
      </c>
    </row>
    <row r="43" spans="2:18" s="30" customFormat="1" ht="30" x14ac:dyDescent="0.25">
      <c r="B43" s="28" t="s">
        <v>124</v>
      </c>
      <c r="C43" s="28" t="s">
        <v>80</v>
      </c>
      <c r="D43" s="28" t="s">
        <v>81</v>
      </c>
      <c r="E43" s="53">
        <v>0</v>
      </c>
      <c r="F43" s="53">
        <v>2770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7063.53</v>
      </c>
      <c r="Q43" s="53">
        <f t="shared" ref="Q43:Q67" si="1">SUM(E43:P43)</f>
        <v>9833.5299999999988</v>
      </c>
      <c r="R43"/>
    </row>
    <row r="44" spans="2:18" s="30" customFormat="1" ht="30" x14ac:dyDescent="0.25">
      <c r="B44" s="28" t="s">
        <v>125</v>
      </c>
      <c r="C44" s="28" t="s">
        <v>80</v>
      </c>
      <c r="D44" s="28" t="s">
        <v>64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948.58799999999997</v>
      </c>
      <c r="Q44" s="53">
        <f t="shared" si="1"/>
        <v>948.58799999999997</v>
      </c>
      <c r="R44"/>
    </row>
    <row r="45" spans="2:18" s="30" customFormat="1" ht="30" x14ac:dyDescent="0.25">
      <c r="B45" s="28" t="s">
        <v>126</v>
      </c>
      <c r="C45" s="28" t="s">
        <v>80</v>
      </c>
      <c r="D45" s="28" t="s">
        <v>81</v>
      </c>
      <c r="E45" s="53">
        <v>0</v>
      </c>
      <c r="F45" s="53">
        <v>116.684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f t="shared" si="1"/>
        <v>116.684</v>
      </c>
      <c r="R45"/>
    </row>
    <row r="46" spans="2:18" s="30" customFormat="1" x14ac:dyDescent="0.25">
      <c r="B46" s="28" t="s">
        <v>127</v>
      </c>
      <c r="C46" s="28" t="s">
        <v>80</v>
      </c>
      <c r="D46" s="28" t="s">
        <v>128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24070.495999999999</v>
      </c>
      <c r="K46" s="53">
        <v>48450.355000000003</v>
      </c>
      <c r="L46" s="53">
        <v>50448.46</v>
      </c>
      <c r="M46" s="53">
        <v>50852.017</v>
      </c>
      <c r="N46" s="53">
        <v>0</v>
      </c>
      <c r="O46" s="53">
        <v>53099.483</v>
      </c>
      <c r="P46" s="53">
        <v>27372.178</v>
      </c>
      <c r="Q46" s="53">
        <f t="shared" si="1"/>
        <v>254292.989</v>
      </c>
      <c r="R46"/>
    </row>
    <row r="47" spans="2:18" s="30" customFormat="1" x14ac:dyDescent="0.25">
      <c r="B47" s="28" t="s">
        <v>129</v>
      </c>
      <c r="C47" s="28" t="s">
        <v>80</v>
      </c>
      <c r="D47" s="28" t="s">
        <v>81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7500</v>
      </c>
      <c r="O47" s="53">
        <v>7500</v>
      </c>
      <c r="P47" s="53">
        <v>4066.8420000000001</v>
      </c>
      <c r="Q47" s="53">
        <f t="shared" si="1"/>
        <v>19066.842000000001</v>
      </c>
      <c r="R47"/>
    </row>
    <row r="48" spans="2:18" s="30" customFormat="1" ht="45" x14ac:dyDescent="0.25">
      <c r="B48" s="28" t="s">
        <v>130</v>
      </c>
      <c r="C48" s="28" t="s">
        <v>80</v>
      </c>
      <c r="D48" s="28" t="s">
        <v>131</v>
      </c>
      <c r="E48" s="53">
        <v>0</v>
      </c>
      <c r="F48" s="53">
        <v>3081</v>
      </c>
      <c r="G48" s="53">
        <v>3081</v>
      </c>
      <c r="H48" s="53">
        <v>6162</v>
      </c>
      <c r="I48" s="53">
        <v>0</v>
      </c>
      <c r="J48" s="53">
        <v>4416.1000000000004</v>
      </c>
      <c r="K48" s="53">
        <v>3081</v>
      </c>
      <c r="L48" s="53">
        <v>3081</v>
      </c>
      <c r="M48" s="53">
        <v>3081</v>
      </c>
      <c r="N48" s="53">
        <v>3081</v>
      </c>
      <c r="O48" s="53">
        <v>3081</v>
      </c>
      <c r="P48" s="53">
        <v>3081</v>
      </c>
      <c r="Q48" s="53">
        <f t="shared" si="1"/>
        <v>35226.1</v>
      </c>
      <c r="R48"/>
    </row>
    <row r="49" spans="2:18" s="30" customFormat="1" ht="30" x14ac:dyDescent="0.25">
      <c r="B49" s="28" t="s">
        <v>132</v>
      </c>
      <c r="C49" s="28" t="s">
        <v>80</v>
      </c>
      <c r="D49" s="28" t="s">
        <v>133</v>
      </c>
      <c r="E49" s="53">
        <v>0</v>
      </c>
      <c r="F49" s="53">
        <v>0</v>
      </c>
      <c r="G49" s="53">
        <v>6800</v>
      </c>
      <c r="H49" s="53">
        <v>3400</v>
      </c>
      <c r="I49" s="53">
        <v>3400</v>
      </c>
      <c r="J49" s="53">
        <v>3400</v>
      </c>
      <c r="K49" s="53">
        <v>3400</v>
      </c>
      <c r="L49" s="53">
        <v>3400</v>
      </c>
      <c r="M49" s="53">
        <v>3400</v>
      </c>
      <c r="N49" s="53">
        <v>3400</v>
      </c>
      <c r="O49" s="53">
        <v>3400</v>
      </c>
      <c r="P49" s="53">
        <v>3400</v>
      </c>
      <c r="Q49" s="53">
        <f t="shared" si="1"/>
        <v>37400</v>
      </c>
      <c r="R49"/>
    </row>
    <row r="50" spans="2:18" s="30" customFormat="1" ht="60" x14ac:dyDescent="0.25">
      <c r="B50" s="28" t="s">
        <v>134</v>
      </c>
      <c r="C50" s="28" t="s">
        <v>80</v>
      </c>
      <c r="D50" s="28" t="s">
        <v>135</v>
      </c>
      <c r="E50" s="53">
        <v>0</v>
      </c>
      <c r="F50" s="53">
        <v>0</v>
      </c>
      <c r="G50" s="53">
        <v>0</v>
      </c>
      <c r="H50" s="53">
        <v>1159.8030000000001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1977.3779999999999</v>
      </c>
      <c r="P50" s="53">
        <v>0</v>
      </c>
      <c r="Q50" s="53">
        <f t="shared" si="1"/>
        <v>3137.181</v>
      </c>
      <c r="R50"/>
    </row>
    <row r="51" spans="2:18" s="30" customFormat="1" ht="30" x14ac:dyDescent="0.25">
      <c r="B51" s="28" t="s">
        <v>136</v>
      </c>
      <c r="C51" s="28" t="s">
        <v>80</v>
      </c>
      <c r="D51" s="28" t="s">
        <v>137</v>
      </c>
      <c r="E51" s="53">
        <v>0</v>
      </c>
      <c r="F51" s="53">
        <v>0</v>
      </c>
      <c r="G51" s="53">
        <v>0</v>
      </c>
      <c r="H51" s="53">
        <v>10141.851000000001</v>
      </c>
      <c r="I51" s="53">
        <v>0</v>
      </c>
      <c r="J51" s="53">
        <v>0</v>
      </c>
      <c r="K51" s="53">
        <v>10243.754000000001</v>
      </c>
      <c r="L51" s="53">
        <v>0</v>
      </c>
      <c r="M51" s="53">
        <v>0</v>
      </c>
      <c r="N51" s="53">
        <v>13851.704</v>
      </c>
      <c r="O51" s="53">
        <v>0</v>
      </c>
      <c r="P51" s="53">
        <v>10205.582</v>
      </c>
      <c r="Q51" s="53">
        <f t="shared" si="1"/>
        <v>44442.891000000003</v>
      </c>
      <c r="R51"/>
    </row>
    <row r="52" spans="2:18" s="30" customFormat="1" ht="30" x14ac:dyDescent="0.25">
      <c r="B52" s="28" t="s">
        <v>138</v>
      </c>
      <c r="C52" s="28" t="s">
        <v>80</v>
      </c>
      <c r="D52" s="28" t="s">
        <v>137</v>
      </c>
      <c r="E52" s="53">
        <v>0</v>
      </c>
      <c r="F52" s="53">
        <v>0</v>
      </c>
      <c r="G52" s="53">
        <v>0</v>
      </c>
      <c r="H52" s="53">
        <v>3968.04</v>
      </c>
      <c r="I52" s="53">
        <v>1325.2950000000001</v>
      </c>
      <c r="J52" s="53">
        <v>1331.568</v>
      </c>
      <c r="K52" s="53">
        <v>1336.942</v>
      </c>
      <c r="L52" s="53">
        <v>1339.0509999999999</v>
      </c>
      <c r="M52" s="53">
        <v>1347.079</v>
      </c>
      <c r="N52" s="53">
        <v>1353.9770000000001</v>
      </c>
      <c r="O52" s="53">
        <v>2747.2840000000001</v>
      </c>
      <c r="P52" s="53">
        <v>0</v>
      </c>
      <c r="Q52" s="53">
        <f t="shared" si="1"/>
        <v>14749.236000000001</v>
      </c>
      <c r="R52"/>
    </row>
    <row r="53" spans="2:18" s="30" customFormat="1" ht="30" x14ac:dyDescent="0.25">
      <c r="B53" s="28" t="s">
        <v>139</v>
      </c>
      <c r="C53" s="28" t="s">
        <v>80</v>
      </c>
      <c r="D53" s="28" t="s">
        <v>64</v>
      </c>
      <c r="E53" s="53">
        <v>0</v>
      </c>
      <c r="F53" s="53">
        <v>0</v>
      </c>
      <c r="G53" s="53">
        <v>0</v>
      </c>
      <c r="H53" s="53">
        <v>225</v>
      </c>
      <c r="I53" s="53">
        <v>725</v>
      </c>
      <c r="J53" s="53">
        <v>550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1500</v>
      </c>
      <c r="Q53" s="53">
        <f t="shared" si="1"/>
        <v>3000</v>
      </c>
      <c r="R53"/>
    </row>
    <row r="54" spans="2:18" s="30" customFormat="1" ht="30" x14ac:dyDescent="0.25">
      <c r="B54" s="28" t="s">
        <v>140</v>
      </c>
      <c r="C54" s="28" t="s">
        <v>80</v>
      </c>
      <c r="D54" s="28" t="s">
        <v>64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1498.21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f t="shared" si="1"/>
        <v>1498.21</v>
      </c>
      <c r="R54"/>
    </row>
    <row r="55" spans="2:18" s="30" customFormat="1" ht="60" x14ac:dyDescent="0.25">
      <c r="B55" s="28" t="s">
        <v>141</v>
      </c>
      <c r="C55" s="28" t="s">
        <v>80</v>
      </c>
      <c r="D55" s="28" t="s">
        <v>142</v>
      </c>
      <c r="E55" s="53">
        <v>0</v>
      </c>
      <c r="F55" s="53">
        <v>6150</v>
      </c>
      <c r="G55" s="53">
        <v>6150</v>
      </c>
      <c r="H55" s="53">
        <v>6150</v>
      </c>
      <c r="I55" s="53">
        <v>12300</v>
      </c>
      <c r="J55" s="53">
        <v>0</v>
      </c>
      <c r="K55" s="53">
        <v>6150</v>
      </c>
      <c r="L55" s="53">
        <v>6150</v>
      </c>
      <c r="M55" s="53">
        <v>6150</v>
      </c>
      <c r="N55" s="53">
        <v>6150</v>
      </c>
      <c r="O55" s="53">
        <v>12300</v>
      </c>
      <c r="P55" s="53">
        <v>6281.21</v>
      </c>
      <c r="Q55" s="53">
        <f t="shared" si="1"/>
        <v>73931.210000000006</v>
      </c>
      <c r="R55"/>
    </row>
    <row r="56" spans="2:18" s="30" customFormat="1" ht="30" x14ac:dyDescent="0.25">
      <c r="B56" s="28" t="s">
        <v>143</v>
      </c>
      <c r="C56" s="28" t="s">
        <v>80</v>
      </c>
      <c r="D56" s="28" t="s">
        <v>81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990.14099999999996</v>
      </c>
      <c r="Q56" s="53">
        <f t="shared" si="1"/>
        <v>990.14099999999996</v>
      </c>
      <c r="R56"/>
    </row>
    <row r="57" spans="2:18" s="30" customFormat="1" ht="30" x14ac:dyDescent="0.25">
      <c r="B57" s="28" t="s">
        <v>144</v>
      </c>
      <c r="C57" s="28" t="s">
        <v>80</v>
      </c>
      <c r="D57" s="28" t="s">
        <v>137</v>
      </c>
      <c r="E57" s="53">
        <v>0</v>
      </c>
      <c r="F57" s="53">
        <v>0</v>
      </c>
      <c r="G57" s="53">
        <v>4386.5460000000003</v>
      </c>
      <c r="H57" s="53">
        <v>881.72900000000004</v>
      </c>
      <c r="I57" s="53">
        <v>883.88300000000004</v>
      </c>
      <c r="J57" s="53">
        <v>888.39800000000002</v>
      </c>
      <c r="K57" s="53">
        <v>891.29499999999996</v>
      </c>
      <c r="L57" s="53">
        <v>892.67200000000003</v>
      </c>
      <c r="M57" s="53">
        <v>0</v>
      </c>
      <c r="N57" s="53">
        <v>0</v>
      </c>
      <c r="O57" s="53">
        <v>2725.1460000000002</v>
      </c>
      <c r="P57" s="53">
        <v>926.46699999999998</v>
      </c>
      <c r="Q57" s="53">
        <f t="shared" si="1"/>
        <v>12476.136000000002</v>
      </c>
      <c r="R57"/>
    </row>
    <row r="58" spans="2:18" s="30" customFormat="1" ht="30" x14ac:dyDescent="0.25">
      <c r="B58" s="28" t="s">
        <v>145</v>
      </c>
      <c r="C58" s="28" t="s">
        <v>80</v>
      </c>
      <c r="D58" s="28" t="s">
        <v>137</v>
      </c>
      <c r="E58" s="53">
        <v>0</v>
      </c>
      <c r="F58" s="53">
        <v>337.77699999999999</v>
      </c>
      <c r="G58" s="53">
        <v>340.48399999999998</v>
      </c>
      <c r="H58" s="53">
        <v>341.07400000000001</v>
      </c>
      <c r="I58" s="53">
        <v>342.06900000000002</v>
      </c>
      <c r="J58" s="53">
        <v>0</v>
      </c>
      <c r="K58" s="53">
        <v>0</v>
      </c>
      <c r="L58" s="53">
        <v>1035.954</v>
      </c>
      <c r="M58" s="53">
        <v>346.786</v>
      </c>
      <c r="N58" s="53">
        <v>348.72800000000001</v>
      </c>
      <c r="O58" s="53">
        <v>351.81200000000001</v>
      </c>
      <c r="P58" s="53">
        <v>715.39099999999996</v>
      </c>
      <c r="Q58" s="53">
        <f>SUM(E58:P58)</f>
        <v>4160.0749999999998</v>
      </c>
      <c r="R58"/>
    </row>
    <row r="59" spans="2:18" s="30" customFormat="1" ht="30" x14ac:dyDescent="0.25">
      <c r="B59" s="28" t="s">
        <v>146</v>
      </c>
      <c r="C59" s="28" t="s">
        <v>80</v>
      </c>
      <c r="D59" s="28" t="s">
        <v>81</v>
      </c>
      <c r="E59" s="53">
        <v>0</v>
      </c>
      <c r="F59" s="53">
        <v>8058.8429999999998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f t="shared" si="1"/>
        <v>8058.8429999999998</v>
      </c>
      <c r="R59"/>
    </row>
    <row r="60" spans="2:18" s="30" customFormat="1" ht="30" x14ac:dyDescent="0.25">
      <c r="B60" s="28" t="s">
        <v>147</v>
      </c>
      <c r="C60" s="28" t="s">
        <v>80</v>
      </c>
      <c r="D60" s="28" t="s">
        <v>135</v>
      </c>
      <c r="E60" s="53">
        <v>0</v>
      </c>
      <c r="F60" s="53">
        <v>0</v>
      </c>
      <c r="G60" s="53">
        <v>8696.8739999999998</v>
      </c>
      <c r="H60" s="53">
        <v>0</v>
      </c>
      <c r="I60" s="53">
        <v>2911.0709999999999</v>
      </c>
      <c r="J60" s="53">
        <v>2922.8290000000002</v>
      </c>
      <c r="K60" s="53">
        <v>2932.36</v>
      </c>
      <c r="L60" s="53">
        <v>0</v>
      </c>
      <c r="M60" s="53">
        <v>5908.4250000000002</v>
      </c>
      <c r="N60" s="53">
        <v>0</v>
      </c>
      <c r="O60" s="53">
        <v>0</v>
      </c>
      <c r="P60" s="53">
        <v>3036.288</v>
      </c>
      <c r="Q60" s="53">
        <f t="shared" si="1"/>
        <v>26407.846999999998</v>
      </c>
      <c r="R60"/>
    </row>
    <row r="61" spans="2:18" s="30" customFormat="1" x14ac:dyDescent="0.25">
      <c r="B61" s="28" t="s">
        <v>148</v>
      </c>
      <c r="C61" s="28" t="s">
        <v>80</v>
      </c>
      <c r="D61" s="28" t="s">
        <v>81</v>
      </c>
      <c r="E61" s="53">
        <v>0</v>
      </c>
      <c r="F61" s="53">
        <v>8551.1229999999996</v>
      </c>
      <c r="G61" s="53">
        <v>0</v>
      </c>
      <c r="H61" s="53">
        <v>8628.81</v>
      </c>
      <c r="I61" s="53">
        <v>4331.107</v>
      </c>
      <c r="J61" s="53">
        <v>0</v>
      </c>
      <c r="K61" s="53">
        <v>4358.9579999999996</v>
      </c>
      <c r="L61" s="53">
        <v>8755.6290000000008</v>
      </c>
      <c r="M61" s="53">
        <v>0</v>
      </c>
      <c r="N61" s="53">
        <v>4418.299</v>
      </c>
      <c r="O61" s="53">
        <v>8961.7810000000009</v>
      </c>
      <c r="P61" s="53">
        <v>0</v>
      </c>
      <c r="Q61" s="53">
        <f t="shared" si="1"/>
        <v>48005.706999999995</v>
      </c>
      <c r="R61"/>
    </row>
    <row r="62" spans="2:18" s="30" customFormat="1" x14ac:dyDescent="0.25">
      <c r="B62" s="28" t="s">
        <v>149</v>
      </c>
      <c r="C62" s="28" t="s">
        <v>80</v>
      </c>
      <c r="D62" s="28" t="s">
        <v>81</v>
      </c>
      <c r="E62" s="53">
        <v>0</v>
      </c>
      <c r="F62" s="53">
        <v>2909.8420000000001</v>
      </c>
      <c r="G62" s="53">
        <v>2925.0920000000001</v>
      </c>
      <c r="H62" s="53">
        <v>5884.4260000000004</v>
      </c>
      <c r="I62" s="53">
        <v>0</v>
      </c>
      <c r="J62" s="53">
        <v>2962.47</v>
      </c>
      <c r="K62" s="53">
        <v>2973.06</v>
      </c>
      <c r="L62" s="53">
        <v>2977.393</v>
      </c>
      <c r="M62" s="53">
        <v>0</v>
      </c>
      <c r="N62" s="53">
        <v>6029.125</v>
      </c>
      <c r="O62" s="53">
        <v>3032.2130000000002</v>
      </c>
      <c r="P62" s="53">
        <v>6191.8710000000001</v>
      </c>
      <c r="Q62" s="53">
        <f t="shared" si="1"/>
        <v>35885.491999999998</v>
      </c>
      <c r="R62"/>
    </row>
    <row r="63" spans="2:18" s="30" customFormat="1" ht="30" x14ac:dyDescent="0.25">
      <c r="B63" s="28" t="s">
        <v>150</v>
      </c>
      <c r="C63" s="28" t="s">
        <v>80</v>
      </c>
      <c r="D63" s="28" t="s">
        <v>81</v>
      </c>
      <c r="E63" s="53">
        <v>0</v>
      </c>
      <c r="F63" s="53">
        <v>0</v>
      </c>
      <c r="G63" s="53">
        <v>0</v>
      </c>
      <c r="H63" s="53">
        <v>1035.9860000000001</v>
      </c>
      <c r="I63" s="53">
        <v>1038.884</v>
      </c>
      <c r="J63" s="53">
        <v>1461.7639999999999</v>
      </c>
      <c r="K63" s="53">
        <v>1046.895</v>
      </c>
      <c r="L63" s="53">
        <v>0</v>
      </c>
      <c r="M63" s="53">
        <v>947.125</v>
      </c>
      <c r="N63" s="53">
        <v>847.06299999999999</v>
      </c>
      <c r="O63" s="53">
        <v>587.26199999999994</v>
      </c>
      <c r="P63" s="53">
        <v>1138.6489999999999</v>
      </c>
      <c r="Q63" s="53">
        <f t="shared" si="1"/>
        <v>8103.6280000000006</v>
      </c>
      <c r="R63"/>
    </row>
    <row r="64" spans="2:18" s="30" customFormat="1" ht="30" x14ac:dyDescent="0.25">
      <c r="B64" s="28" t="s">
        <v>151</v>
      </c>
      <c r="C64" s="28" t="s">
        <v>80</v>
      </c>
      <c r="D64" s="28" t="s">
        <v>133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5488.2479999999996</v>
      </c>
      <c r="M64" s="53">
        <v>5488.2479999999996</v>
      </c>
      <c r="N64" s="53">
        <v>0</v>
      </c>
      <c r="O64" s="53">
        <v>16464.743999999999</v>
      </c>
      <c r="P64" s="53">
        <v>5488.2479999999996</v>
      </c>
      <c r="Q64" s="53">
        <f t="shared" si="1"/>
        <v>32929.487999999998</v>
      </c>
      <c r="R64" s="54"/>
    </row>
    <row r="65" spans="2:18" s="30" customFormat="1" ht="30" x14ac:dyDescent="0.25">
      <c r="B65" s="28" t="s">
        <v>152</v>
      </c>
      <c r="C65" s="28" t="s">
        <v>80</v>
      </c>
      <c r="D65" s="28" t="s">
        <v>81</v>
      </c>
      <c r="E65" s="53">
        <v>1005.704</v>
      </c>
      <c r="F65" s="53">
        <v>0</v>
      </c>
      <c r="G65" s="53">
        <v>3024.7289999999998</v>
      </c>
      <c r="H65" s="53">
        <v>1016.535</v>
      </c>
      <c r="I65" s="53">
        <v>1019.954</v>
      </c>
      <c r="J65" s="53">
        <v>1023.9589999999999</v>
      </c>
      <c r="K65" s="53">
        <v>1027.242</v>
      </c>
      <c r="L65" s="53">
        <v>1029.4480000000001</v>
      </c>
      <c r="M65" s="53">
        <v>2073.5650000000001</v>
      </c>
      <c r="N65" s="53">
        <v>1046.7260000000001</v>
      </c>
      <c r="O65" s="53">
        <v>0</v>
      </c>
      <c r="P65" s="53">
        <v>1639.5920000000001</v>
      </c>
      <c r="Q65" s="53">
        <f t="shared" si="1"/>
        <v>13907.454000000002</v>
      </c>
      <c r="R65" s="54"/>
    </row>
    <row r="66" spans="2:18" s="30" customFormat="1" ht="45" x14ac:dyDescent="0.25">
      <c r="B66" s="28" t="s">
        <v>153</v>
      </c>
      <c r="C66" s="28" t="s">
        <v>80</v>
      </c>
      <c r="D66" s="28" t="s">
        <v>81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2140.453</v>
      </c>
      <c r="P66" s="53">
        <v>0</v>
      </c>
      <c r="Q66" s="53">
        <f t="shared" si="1"/>
        <v>2140.453</v>
      </c>
      <c r="R66" s="54"/>
    </row>
    <row r="67" spans="2:18" s="30" customFormat="1" ht="45" x14ac:dyDescent="0.25">
      <c r="B67" s="28" t="s">
        <v>154</v>
      </c>
      <c r="C67" s="28" t="s">
        <v>80</v>
      </c>
      <c r="D67" s="28" t="s">
        <v>28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1906.212</v>
      </c>
      <c r="P67" s="53">
        <v>0</v>
      </c>
      <c r="Q67" s="53">
        <f t="shared" si="1"/>
        <v>1906.212</v>
      </c>
      <c r="R67" s="54"/>
    </row>
    <row r="68" spans="2:18" s="30" customFormat="1" x14ac:dyDescent="0.25"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>
        <f>SUM(Q43:Q67)</f>
        <v>692614.93700000003</v>
      </c>
      <c r="R68" s="55"/>
    </row>
    <row r="69" spans="2:18" s="30" customFormat="1" x14ac:dyDescent="0.25"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2:18" s="30" customFormat="1" x14ac:dyDescent="0.25"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2:18" s="30" customFormat="1" x14ac:dyDescent="0.25"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2:18" s="30" customFormat="1" x14ac:dyDescent="0.25"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2:18" s="30" customFormat="1" x14ac:dyDescent="0.25"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2:18" s="30" customFormat="1" x14ac:dyDescent="0.25"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2:18" s="30" customFormat="1" x14ac:dyDescent="0.25"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2:18" s="30" customFormat="1" x14ac:dyDescent="0.25"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2:18" s="30" customFormat="1" x14ac:dyDescent="0.25"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2:18" s="30" customFormat="1" x14ac:dyDescent="0.25"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2:18" s="49" customFormat="1" x14ac:dyDescent="0.25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2:18" s="49" customFormat="1" x14ac:dyDescent="0.25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5:18" s="49" customFormat="1" x14ac:dyDescent="0.25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5:18" s="49" customFormat="1" x14ac:dyDescent="0.25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5:18" s="49" customFormat="1" x14ac:dyDescent="0.25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</row>
    <row r="84" spans="5:18" s="49" customFormat="1" x14ac:dyDescent="0.25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5:18" s="49" customFormat="1" x14ac:dyDescent="0.25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</row>
    <row r="86" spans="5:18" s="49" customFormat="1" x14ac:dyDescent="0.25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5:18" s="49" customFormat="1" x14ac:dyDescent="0.25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5:18" s="49" customFormat="1" x14ac:dyDescent="0.25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5:18" s="49" customFormat="1" x14ac:dyDescent="0.25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5:18" s="49" customFormat="1" x14ac:dyDescent="0.25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5:18" s="49" customFormat="1" x14ac:dyDescent="0.25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5:18" s="49" customFormat="1" x14ac:dyDescent="0.25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5:18" s="49" customFormat="1" x14ac:dyDescent="0.25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5:18" s="49" customFormat="1" x14ac:dyDescent="0.25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5:18" s="49" customFormat="1" x14ac:dyDescent="0.25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5:18" s="49" customFormat="1" x14ac:dyDescent="0.25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5:18" s="49" customFormat="1" x14ac:dyDescent="0.25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5:18" s="49" customFormat="1" x14ac:dyDescent="0.25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5:18" s="49" customFormat="1" x14ac:dyDescent="0.25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5:18" s="49" customFormat="1" x14ac:dyDescent="0.25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5:18" s="49" customFormat="1" x14ac:dyDescent="0.25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</row>
    <row r="102" spans="5:18" s="49" customFormat="1" x14ac:dyDescent="0.25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5:18" s="49" customFormat="1" x14ac:dyDescent="0.25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5:18" s="49" customFormat="1" x14ac:dyDescent="0.25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5:18" s="49" customFormat="1" x14ac:dyDescent="0.25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5:18" s="49" customFormat="1" x14ac:dyDescent="0.25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5:18" s="49" customFormat="1" x14ac:dyDescent="0.25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5:18" s="49" customFormat="1" x14ac:dyDescent="0.25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5:18" s="49" customFormat="1" x14ac:dyDescent="0.25"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5:18" x14ac:dyDescent="0.25"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5:18" x14ac:dyDescent="0.25"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5:18" x14ac:dyDescent="0.25"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5:18" x14ac:dyDescent="0.25"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5:18" x14ac:dyDescent="0.25"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5:18" x14ac:dyDescent="0.25"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5:18" x14ac:dyDescent="0.25"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5:18" x14ac:dyDescent="0.25"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5:18" x14ac:dyDescent="0.25"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5:18" x14ac:dyDescent="0.25"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5:18" x14ac:dyDescent="0.25"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5:18" x14ac:dyDescent="0.25"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5:18" x14ac:dyDescent="0.25"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5:18" x14ac:dyDescent="0.25"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5:18" x14ac:dyDescent="0.25"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5:18" x14ac:dyDescent="0.25"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5:18" x14ac:dyDescent="0.25"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5:18" x14ac:dyDescent="0.25"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5:18" x14ac:dyDescent="0.25"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5:18" x14ac:dyDescent="0.25"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5:18" x14ac:dyDescent="0.25"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5:18" x14ac:dyDescent="0.25"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5:18" x14ac:dyDescent="0.25"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5:18" x14ac:dyDescent="0.25"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5:18" x14ac:dyDescent="0.25"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5:18" x14ac:dyDescent="0.25"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5:18" x14ac:dyDescent="0.25"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5:18" x14ac:dyDescent="0.25"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5:18" x14ac:dyDescent="0.25"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5:18" x14ac:dyDescent="0.25"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5:18" x14ac:dyDescent="0.25"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5:18" x14ac:dyDescent="0.25"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5:18" x14ac:dyDescent="0.25"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5:18" x14ac:dyDescent="0.25"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5:18" x14ac:dyDescent="0.25"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5:18" x14ac:dyDescent="0.25"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5:18" x14ac:dyDescent="0.25"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5:18" x14ac:dyDescent="0.25"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5:18" x14ac:dyDescent="0.25"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spans="5:18" x14ac:dyDescent="0.25"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</row>
    <row r="150" spans="5:18" x14ac:dyDescent="0.25"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  <row r="151" spans="5:18" x14ac:dyDescent="0.25"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</row>
    <row r="152" spans="5:18" x14ac:dyDescent="0.25"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5:18" x14ac:dyDescent="0.25"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</row>
    <row r="154" spans="5:18" x14ac:dyDescent="0.25"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5:18" x14ac:dyDescent="0.25"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</row>
    <row r="156" spans="5:18" x14ac:dyDescent="0.25"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</row>
    <row r="157" spans="5:18" x14ac:dyDescent="0.25"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</row>
    <row r="158" spans="5:18" x14ac:dyDescent="0.25"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5:18" x14ac:dyDescent="0.25"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</row>
    <row r="160" spans="5:18" x14ac:dyDescent="0.25"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</row>
    <row r="161" spans="5:18" x14ac:dyDescent="0.25"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</row>
    <row r="162" spans="5:18" x14ac:dyDescent="0.25"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</row>
    <row r="163" spans="5:18" x14ac:dyDescent="0.25"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</row>
    <row r="164" spans="5:18" x14ac:dyDescent="0.25"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</row>
    <row r="165" spans="5:18" x14ac:dyDescent="0.25"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</row>
    <row r="166" spans="5:18" x14ac:dyDescent="0.25"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</row>
    <row r="167" spans="5:18" x14ac:dyDescent="0.25"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</row>
    <row r="168" spans="5:18" x14ac:dyDescent="0.25"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</row>
    <row r="169" spans="5:18" x14ac:dyDescent="0.25"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</row>
    <row r="170" spans="5:18" x14ac:dyDescent="0.25"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</row>
    <row r="171" spans="5:18" x14ac:dyDescent="0.25"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</row>
    <row r="172" spans="5:18" x14ac:dyDescent="0.25"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</row>
    <row r="173" spans="5:18" x14ac:dyDescent="0.25"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</row>
    <row r="174" spans="5:18" x14ac:dyDescent="0.25"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</row>
    <row r="175" spans="5:18" x14ac:dyDescent="0.25"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</row>
    <row r="176" spans="5:18" x14ac:dyDescent="0.25"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5:18" x14ac:dyDescent="0.25"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</row>
    <row r="178" spans="5:18" x14ac:dyDescent="0.25"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</row>
    <row r="179" spans="5:18" x14ac:dyDescent="0.25"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</row>
    <row r="180" spans="5:18" x14ac:dyDescent="0.25"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</row>
    <row r="181" spans="5:18" x14ac:dyDescent="0.25"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</row>
    <row r="182" spans="5:18" x14ac:dyDescent="0.25"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</row>
    <row r="183" spans="5:18" x14ac:dyDescent="0.25"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spans="5:18" x14ac:dyDescent="0.25"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</row>
    <row r="185" spans="5:18" x14ac:dyDescent="0.25"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spans="5:18" x14ac:dyDescent="0.25"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</row>
    <row r="187" spans="5:18" x14ac:dyDescent="0.25"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</row>
    <row r="188" spans="5:18" x14ac:dyDescent="0.25"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</row>
    <row r="189" spans="5:18" x14ac:dyDescent="0.25"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spans="5:18" x14ac:dyDescent="0.25"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</row>
    <row r="191" spans="5:18" x14ac:dyDescent="0.25"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spans="5:18" x14ac:dyDescent="0.25"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</row>
    <row r="193" spans="5:18" x14ac:dyDescent="0.25"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</row>
    <row r="194" spans="5:18" x14ac:dyDescent="0.25"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</row>
    <row r="195" spans="5:18" x14ac:dyDescent="0.25"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</row>
    <row r="196" spans="5:18" x14ac:dyDescent="0.25"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</row>
  </sheetData>
  <autoFilter ref="B5:R32"/>
  <mergeCells count="2">
    <mergeCell ref="E4:Q4"/>
    <mergeCell ref="E41:Q4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C9D133-BF0C-44EA-802B-DDE4296193AF}"/>
</file>

<file path=customXml/itemProps2.xml><?xml version="1.0" encoding="utf-8"?>
<ds:datastoreItem xmlns:ds="http://schemas.openxmlformats.org/officeDocument/2006/customXml" ds:itemID="{7BFD582B-DD58-49AB-B8EE-CC020F8C28DF}"/>
</file>

<file path=customXml/itemProps3.xml><?xml version="1.0" encoding="utf-8"?>
<ds:datastoreItem xmlns:ds="http://schemas.openxmlformats.org/officeDocument/2006/customXml" ds:itemID="{F1E7ED78-98EC-4EC5-9B64-4EAE80213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enunciado ART14.15 Y14.16</vt:lpstr>
      <vt:lpstr>SISS</vt:lpstr>
      <vt:lpstr>INH</vt:lpstr>
      <vt:lpstr>DGA</vt:lpstr>
      <vt:lpstr>DA</vt:lpstr>
      <vt:lpstr>DGOP</vt:lpstr>
      <vt:lpstr>SOP</vt:lpstr>
      <vt:lpstr>DGA!Área_de_impresión</vt:lpstr>
      <vt:lpstr>'enunciado ART14.15 Y14.16'!Área_de_impresión</vt:lpstr>
      <vt:lpstr>SISS!Área_de_impresión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Carolina Silva Moraga (Dirplan)</dc:creator>
  <cp:lastModifiedBy>Carolina Silva Moraga (Dirplan)</cp:lastModifiedBy>
  <cp:lastPrinted>2021-06-23T22:32:49Z</cp:lastPrinted>
  <dcterms:created xsi:type="dcterms:W3CDTF">2020-12-23T12:43:53Z</dcterms:created>
  <dcterms:modified xsi:type="dcterms:W3CDTF">2022-01-21T12:30:26Z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