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8830" windowHeight="7290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FET'!$B$2:$U$30</definedName>
    <definedName name="_xlnm.Print_Area" localSheetId="0">'VIGENTE FET'!$B$2:$U$29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<sst xmlns="http://schemas.openxmlformats.org/spreadsheetml/2006/main" count="257" uniqueCount="121">
  <si>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</si>
  <si>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</si>
  <si>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</si>
  <si>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</si>
  <si>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</si>
  <si>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</si>
  <si>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</si>
  <si>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</si>
  <si>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</si>
  <si>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</si>
  <si>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</si>
  <si>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</si>
  <si>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</si>
  <si>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</si>
  <si>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</si>
  <si>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</si>
  <si>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</si>
  <si>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</si>
  <si>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</si>
  <si>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</si>
  <si>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</si>
  <si>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</si>
  <si>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</si>
  <si>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</si>
  <si>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</si>
  <si>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</si>
  <si>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</si>
  <si>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</si>
  <si>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</si>
  <si>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</si>
  <si>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</si>
  <si>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</si>
  <si>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</si>
  <si>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</si>
  <si>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</si>
  <si>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</si>
  <si>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</si>
  <si>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</si>
  <si>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</si>
  <si>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</si>
  <si>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</si>
  <si>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</si>
  <si>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</si>
  <si>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</si>
  <si>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</si>
  <si>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</si>
  <si>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</si>
  <si>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</si>
  <si>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</si>
  <si>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</si>
  <si>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</si>
  <si>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</si>
  <si>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</si>
  <si>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</si>
  <si>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</si>
  <si>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</si>
  <si>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</si>
  <si>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</si>
  <si>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</si>
  <si>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</si>
  <si>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</si>
  <si>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</si>
  <si>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</si>
  <si>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</si>
  <si>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</si>
  <si>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</si>
  <si>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</si>
  <si>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</si>
  <si>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</si>
  <si>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</si>
  <si>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</si>
  <si>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</si>
  <si>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</si>
  <si>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</si>
  <si>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</si>
  <si>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</si>
  <si>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</si>
  <si>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</si>
  <si>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</si>
  <si>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</si>
  <si>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</si>
  <si>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</si>
  <si>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</si>
  <si>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</si>
  <si>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</si>
  <si>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</si>
  <si>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</si>
  <si>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</si>
  <si>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</si>
  <si>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</si>
  <si>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</si>
  <si>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</si>
  <si>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</si>
  <si>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</si>
  <si>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</si>
  <si>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</si>
  <si>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</si>
  <si>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</si>
  <si>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</si>
  <si>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</si>
  <si>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</si>
  <si>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</si>
  <si>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</si>
  <si>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</si>
  <si>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</si>
  <si>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</si>
  <si>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</si>
  <si>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</si>
  <si>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</si>
  <si>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</si>
  <si>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</si>
  <si>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</si>
  <si>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</si>
  <si>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</si>
  <si>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</si>
  <si>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</si>
  <si>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</si>
  <si>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</si>
  <si>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2021 AL MES DE JULIO (FONDOS FET)</t>
  </si>
  <si>
    <t>PRESUPUESTO EJECUTADO MOP 2021 AL MES DE JULIO (FONDOS FET)</t>
  </si>
  <si>
    <t>PRESUPUESTO EJECUTADO MOP 2021 AL MES DE JULIO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</si>
</sst>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7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5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6" fillId="0" borderId="14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vertical="center"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64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45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7" fillId="0" borderId="14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" fontId="7" fillId="0" borderId="11" xfId="0" applyNumberFormat="1" applyFont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7" fontId="4" fillId="33" borderId="14" xfId="0" applyNumberFormat="1" applyFont="1" applyFill="1" applyBorder="1" applyAlignment="1" applyProtection="1">
      <alignment vertical="center"/>
      <protection/>
    </xf>
    <xf numFmtId="3" fontId="3" fillId="33" borderId="14" xfId="0" applyNumberFormat="1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15</xdr:row>
      <xdr:rowOff>0</xdr:rowOff>
    </xdr:from>
    <xdr:to>
      <xdr:col>30</xdr:col>
      <xdr:colOff>723900</xdr:colOff>
      <xdr:row>16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38576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55" zoomScaleNormal="55" zoomScalePageLayoutView="0" workbookViewId="0" topLeftCell="A1">
      <selection activeCell="B2" sqref="B2:U29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2.50390625" style="16" customWidth="1"/>
    <col min="6" max="6" width="13.50390625" style="16" customWidth="1"/>
    <col min="7" max="7" width="14.25390625" style="16" bestFit="1" customWidth="1"/>
    <col min="8" max="8" width="13.25390625" style="16" customWidth="1"/>
    <col min="9" max="9" width="14.50390625" style="16" customWidth="1"/>
    <col min="10" max="10" width="17.625" style="16" bestFit="1" customWidth="1"/>
    <col min="11" max="11" width="18.125" style="16" customWidth="1"/>
    <col min="12" max="13" width="15.875" style="16" bestFit="1" customWidth="1"/>
    <col min="14" max="14" width="15.875" style="16" customWidth="1"/>
    <col min="15" max="15" width="17.625" style="16" bestFit="1" customWidth="1"/>
    <col min="16" max="16" width="14.75390625" style="16" customWidth="1"/>
    <col min="17" max="17" width="16.375" style="16" customWidth="1"/>
    <col min="18" max="18" width="15.875" style="16" bestFit="1" customWidth="1"/>
    <col min="19" max="19" width="13.125" style="16" customWidth="1"/>
    <col min="20" max="20" width="15.25390625" style="16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6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6"/>
      <c r="F2" s="37"/>
      <c r="G2" s="37"/>
      <c r="H2" s="37"/>
      <c r="I2" s="37"/>
      <c r="J2" s="37"/>
      <c r="K2" s="64" t="s">
        <v>118</v>
      </c>
      <c r="L2" s="64"/>
      <c r="M2" s="64"/>
      <c r="N2" s="64"/>
      <c r="O2" s="64"/>
      <c r="P2" s="64"/>
      <c r="Q2" s="37"/>
      <c r="R2" s="37"/>
      <c r="S2" s="37"/>
      <c r="T2" s="37"/>
      <c r="U2" s="8"/>
    </row>
    <row r="3" spans="2:21" ht="18" customHeight="1">
      <c r="B3" s="36"/>
      <c r="F3" s="38"/>
      <c r="G3" s="38"/>
      <c r="H3" s="38"/>
      <c r="I3" s="38"/>
      <c r="J3" s="38"/>
      <c r="K3" s="38"/>
      <c r="L3" s="38" t="s">
        <v>104</v>
      </c>
      <c r="M3" s="38"/>
      <c r="N3" s="38"/>
      <c r="O3" s="38"/>
      <c r="P3" s="38"/>
      <c r="Q3" s="38"/>
      <c r="R3" s="38"/>
      <c r="S3" s="38"/>
      <c r="T3" s="38"/>
      <c r="U3" s="9"/>
    </row>
    <row r="4" spans="2:26" ht="18" customHeight="1">
      <c r="B4" s="39"/>
      <c r="S4" s="20"/>
      <c r="T4" s="20"/>
      <c r="U4" s="20"/>
      <c r="V4" s="16"/>
      <c r="W4" s="16"/>
      <c r="Y4" s="16"/>
      <c r="Z4" s="16"/>
    </row>
    <row r="5" spans="2:26" ht="18" customHeight="1">
      <c r="B5" s="39"/>
      <c r="S5" s="20"/>
      <c r="T5" s="20"/>
      <c r="U5" s="20"/>
      <c r="V5" s="16"/>
      <c r="W5" s="16"/>
      <c r="Y5" s="16"/>
      <c r="Z5" s="16"/>
    </row>
    <row r="6" spans="2:18" s="16" customFormat="1" ht="18" customHeight="1">
      <c r="B6" s="31"/>
      <c r="F6" s="60">
        <f>+F9-F13</f>
        <v>0</v>
      </c>
      <c r="G6" s="60">
        <f aca="true" t="shared" si="0" ref="G6:R6">+G9-G13</f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0</v>
      </c>
      <c r="L6" s="60">
        <f t="shared" si="0"/>
        <v>0</v>
      </c>
      <c r="M6" s="60">
        <f t="shared" si="0"/>
        <v>0</v>
      </c>
      <c r="N6" s="60">
        <f t="shared" si="0"/>
        <v>0</v>
      </c>
      <c r="O6" s="60">
        <f t="shared" si="0"/>
        <v>0</v>
      </c>
      <c r="P6" s="60">
        <f t="shared" si="0"/>
        <v>0</v>
      </c>
      <c r="Q6" s="60">
        <f t="shared" si="0"/>
        <v>0</v>
      </c>
      <c r="R6" s="60">
        <f t="shared" si="0"/>
        <v>0</v>
      </c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56" t="s">
        <v>103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25" customFormat="1" ht="24.75" customHeight="1">
      <c r="A9" s="23"/>
      <c r="B9" s="46" t="s">
        <v>0</v>
      </c>
      <c r="C9" s="47"/>
      <c r="D9" s="48" t="s">
        <v>1</v>
      </c>
      <c r="E9" s="49"/>
      <c r="F9" s="50">
        <f>+SUM(F11:F12)</f>
        <v>30961</v>
      </c>
      <c r="G9" s="50">
        <f aca="true" t="shared" si="1" ref="G9:T9">+SUM(G11:G12)</f>
        <v>211809</v>
      </c>
      <c r="H9" s="50">
        <f t="shared" si="1"/>
        <v>227682</v>
      </c>
      <c r="I9" s="50">
        <f t="shared" si="1"/>
        <v>5976062</v>
      </c>
      <c r="J9" s="50">
        <f t="shared" si="1"/>
        <v>101552847</v>
      </c>
      <c r="K9" s="50">
        <f t="shared" si="1"/>
        <v>482883827</v>
      </c>
      <c r="L9" s="50">
        <f t="shared" si="1"/>
        <v>10492318</v>
      </c>
      <c r="M9" s="50">
        <f t="shared" si="1"/>
        <v>46815131</v>
      </c>
      <c r="N9" s="50">
        <f t="shared" si="1"/>
        <v>186033</v>
      </c>
      <c r="O9" s="50">
        <f t="shared" si="1"/>
        <v>83915465</v>
      </c>
      <c r="P9" s="50">
        <f t="shared" si="1"/>
        <v>869642</v>
      </c>
      <c r="Q9" s="50">
        <f t="shared" si="1"/>
        <v>25519337</v>
      </c>
      <c r="R9" s="50">
        <f t="shared" si="1"/>
        <v>10120399</v>
      </c>
      <c r="S9" s="50">
        <f t="shared" si="1"/>
        <v>0</v>
      </c>
      <c r="T9" s="50">
        <f t="shared" si="1"/>
        <v>0</v>
      </c>
      <c r="U9" s="50">
        <f>SUM(U11,U12)</f>
        <v>768801513</v>
      </c>
      <c r="V9" s="59"/>
      <c r="W9" s="58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28"/>
      <c r="B10" s="26"/>
      <c r="D10" s="2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>SUM(F10:T10)</f>
        <v>0</v>
      </c>
      <c r="V10" s="29"/>
      <c r="W10" s="5">
        <f aca="true" t="shared" si="2" ref="W10:W29">+U10-T10-S10</f>
        <v>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22.5" customHeight="1">
      <c r="A11" s="28"/>
      <c r="B11" s="26" t="s">
        <v>73</v>
      </c>
      <c r="D11" s="27" t="s">
        <v>51</v>
      </c>
      <c r="F11" s="12">
        <v>30961</v>
      </c>
      <c r="G11" s="12">
        <v>211809</v>
      </c>
      <c r="H11" s="12">
        <v>227682</v>
      </c>
      <c r="I11" s="12">
        <v>5976062</v>
      </c>
      <c r="J11" s="12">
        <v>101552847</v>
      </c>
      <c r="K11" s="12">
        <v>482883827</v>
      </c>
      <c r="L11" s="12">
        <v>10492318</v>
      </c>
      <c r="M11" s="12">
        <v>46815131</v>
      </c>
      <c r="N11" s="12">
        <v>186033</v>
      </c>
      <c r="O11" s="12">
        <v>83915465</v>
      </c>
      <c r="P11" s="12">
        <v>869642</v>
      </c>
      <c r="Q11" s="12">
        <v>25519337</v>
      </c>
      <c r="R11" s="12">
        <v>10120399</v>
      </c>
      <c r="S11" s="12"/>
      <c r="T11" s="12"/>
      <c r="U11" s="12">
        <f>SUM(F11:T11)</f>
        <v>768801513</v>
      </c>
      <c r="V11" s="29"/>
      <c r="W11" s="5">
        <f t="shared" si="2"/>
        <v>768801513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2.5" customHeight="1">
      <c r="A12" s="28"/>
      <c r="B12" s="26"/>
      <c r="D12" s="2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>SUM(F12:T12)</f>
        <v>0</v>
      </c>
      <c r="V12" s="29"/>
      <c r="W12" s="5">
        <f t="shared" si="2"/>
        <v>0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25" customFormat="1" ht="24.75" customHeight="1">
      <c r="A13" s="23"/>
      <c r="B13" s="54"/>
      <c r="C13" s="47"/>
      <c r="D13" s="48" t="s">
        <v>6</v>
      </c>
      <c r="E13" s="49"/>
      <c r="F13" s="50">
        <f aca="true" t="shared" si="3" ref="F13:U13">SUM(F14,F15,F16,F25,F29)</f>
        <v>30961</v>
      </c>
      <c r="G13" s="50">
        <f t="shared" si="3"/>
        <v>211809</v>
      </c>
      <c r="H13" s="50">
        <f t="shared" si="3"/>
        <v>227682</v>
      </c>
      <c r="I13" s="50">
        <f t="shared" si="3"/>
        <v>5976062</v>
      </c>
      <c r="J13" s="50">
        <f t="shared" si="3"/>
        <v>101552847</v>
      </c>
      <c r="K13" s="50">
        <f t="shared" si="3"/>
        <v>482883827</v>
      </c>
      <c r="L13" s="50">
        <f t="shared" si="3"/>
        <v>10492318</v>
      </c>
      <c r="M13" s="50">
        <f t="shared" si="3"/>
        <v>46815131</v>
      </c>
      <c r="N13" s="50">
        <f t="shared" si="3"/>
        <v>186033</v>
      </c>
      <c r="O13" s="50">
        <f t="shared" si="3"/>
        <v>83915465</v>
      </c>
      <c r="P13" s="50">
        <f t="shared" si="3"/>
        <v>869642</v>
      </c>
      <c r="Q13" s="50">
        <f t="shared" si="3"/>
        <v>25519337</v>
      </c>
      <c r="R13" s="50">
        <f t="shared" si="3"/>
        <v>10120399</v>
      </c>
      <c r="S13" s="50">
        <f t="shared" si="3"/>
        <v>0</v>
      </c>
      <c r="T13" s="50">
        <f t="shared" si="3"/>
        <v>0</v>
      </c>
      <c r="U13" s="50">
        <f t="shared" si="3"/>
        <v>768801513</v>
      </c>
      <c r="V13" s="6"/>
      <c r="W13" s="24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8" customFormat="1" ht="22.5" customHeight="1">
      <c r="A14" s="28"/>
      <c r="B14" s="26" t="s">
        <v>7</v>
      </c>
      <c r="D14" s="27" t="s">
        <v>8</v>
      </c>
      <c r="F14" s="12">
        <v>25834</v>
      </c>
      <c r="G14" s="12">
        <v>181740</v>
      </c>
      <c r="H14" s="12">
        <v>192488</v>
      </c>
      <c r="I14" s="12">
        <v>182580</v>
      </c>
      <c r="J14" s="12">
        <v>1188070</v>
      </c>
      <c r="K14" s="12">
        <v>5608592</v>
      </c>
      <c r="L14" s="12">
        <v>463997</v>
      </c>
      <c r="M14" s="12">
        <v>463997</v>
      </c>
      <c r="N14" s="12">
        <v>157915</v>
      </c>
      <c r="O14" s="12"/>
      <c r="P14" s="12">
        <v>63742</v>
      </c>
      <c r="Q14" s="12"/>
      <c r="R14" s="12">
        <v>269525</v>
      </c>
      <c r="S14" s="12"/>
      <c r="T14" s="12"/>
      <c r="U14" s="12">
        <f>SUM(F14:T14)</f>
        <v>8798480</v>
      </c>
      <c r="V14" s="29"/>
      <c r="W14" s="5">
        <f t="shared" si="2"/>
        <v>8798480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8" customFormat="1" ht="22.5" customHeight="1">
      <c r="A15" s="28"/>
      <c r="B15" s="26" t="s">
        <v>9</v>
      </c>
      <c r="D15" s="27" t="s">
        <v>10</v>
      </c>
      <c r="F15" s="12">
        <v>3963</v>
      </c>
      <c r="G15" s="12">
        <v>27741</v>
      </c>
      <c r="H15" s="12">
        <v>31705</v>
      </c>
      <c r="I15" s="12"/>
      <c r="J15" s="12">
        <v>108325</v>
      </c>
      <c r="K15" s="12">
        <v>599761</v>
      </c>
      <c r="L15" s="12">
        <v>58126</v>
      </c>
      <c r="M15" s="12">
        <v>52842</v>
      </c>
      <c r="N15" s="12">
        <v>21137</v>
      </c>
      <c r="O15" s="12"/>
      <c r="P15" s="12">
        <v>10568</v>
      </c>
      <c r="Q15" s="12"/>
      <c r="R15" s="12">
        <v>26421</v>
      </c>
      <c r="S15" s="12"/>
      <c r="T15" s="12"/>
      <c r="U15" s="12">
        <f>SUM(F15:T15)</f>
        <v>940589</v>
      </c>
      <c r="V15" s="29"/>
      <c r="W15" s="5">
        <f t="shared" si="2"/>
        <v>940589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6" customFormat="1" ht="22.5" customHeight="1">
      <c r="A16" s="28"/>
      <c r="B16" s="26" t="s">
        <v>76</v>
      </c>
      <c r="C16" s="18"/>
      <c r="D16" s="32" t="s">
        <v>68</v>
      </c>
      <c r="E16" s="18"/>
      <c r="F16" s="12">
        <f aca="true" t="shared" si="4" ref="F16:R16">SUM(F17:F23)</f>
        <v>1164</v>
      </c>
      <c r="G16" s="12">
        <f t="shared" si="4"/>
        <v>2328</v>
      </c>
      <c r="H16" s="12">
        <f t="shared" si="4"/>
        <v>3489</v>
      </c>
      <c r="I16" s="12">
        <f t="shared" si="4"/>
        <v>17920</v>
      </c>
      <c r="J16" s="12">
        <f t="shared" si="4"/>
        <v>1050426</v>
      </c>
      <c r="K16" s="12">
        <f t="shared" si="4"/>
        <v>7962674</v>
      </c>
      <c r="L16" s="12">
        <f t="shared" si="4"/>
        <v>18618</v>
      </c>
      <c r="M16" s="12">
        <f>SUM(M17:M24)</f>
        <v>18618</v>
      </c>
      <c r="N16" s="12">
        <f t="shared" si="4"/>
        <v>6981</v>
      </c>
      <c r="O16" s="12">
        <f>SUM(O17:O23)</f>
        <v>0</v>
      </c>
      <c r="P16" s="12">
        <f t="shared" si="4"/>
        <v>795332</v>
      </c>
      <c r="Q16" s="12">
        <f>SUM(Q17:Q23)</f>
        <v>0</v>
      </c>
      <c r="R16" s="12">
        <f t="shared" si="4"/>
        <v>10472</v>
      </c>
      <c r="S16" s="12">
        <f>SUM(S17:S23)</f>
        <v>0</v>
      </c>
      <c r="T16" s="12">
        <f>SUM(T17:T23)</f>
        <v>0</v>
      </c>
      <c r="U16" s="12">
        <f>SUM(U17:U24)</f>
        <v>9888022</v>
      </c>
      <c r="V16" s="7"/>
      <c r="W16" s="5">
        <f t="shared" si="2"/>
        <v>9888022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8" customFormat="1" ht="22.5" customHeight="1">
      <c r="A17" s="28"/>
      <c r="B17" s="42" t="s">
        <v>20</v>
      </c>
      <c r="C17" s="40"/>
      <c r="D17" s="43" t="s">
        <v>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f aca="true" t="shared" si="5" ref="U17:U24">SUM(F17:T17)</f>
        <v>0</v>
      </c>
      <c r="V17" s="29"/>
      <c r="W17" s="5">
        <f t="shared" si="2"/>
        <v>0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18" customFormat="1" ht="22.5" customHeight="1">
      <c r="A18" s="28"/>
      <c r="B18" s="30" t="s">
        <v>39</v>
      </c>
      <c r="D18" s="27" t="s">
        <v>98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t="shared" si="5"/>
        <v>0</v>
      </c>
      <c r="V18" s="29"/>
      <c r="W18" s="5">
        <f t="shared" si="2"/>
        <v>0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8" customFormat="1" ht="22.5" customHeight="1">
      <c r="A19" s="28"/>
      <c r="B19" s="30" t="s">
        <v>31</v>
      </c>
      <c r="D19" s="27" t="s">
        <v>33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5"/>
        <v>0</v>
      </c>
      <c r="V19" s="29"/>
      <c r="W19" s="5">
        <f t="shared" si="2"/>
        <v>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8" customFormat="1" ht="22.5" customHeight="1">
      <c r="A20" s="28"/>
      <c r="B20" s="30" t="s">
        <v>32</v>
      </c>
      <c r="D20" s="27" t="s">
        <v>34</v>
      </c>
      <c r="F20" s="12">
        <v>448</v>
      </c>
      <c r="G20" s="12">
        <v>896</v>
      </c>
      <c r="H20" s="12">
        <v>2332</v>
      </c>
      <c r="I20" s="12"/>
      <c r="J20" s="12">
        <v>10748</v>
      </c>
      <c r="K20" s="12">
        <v>50160</v>
      </c>
      <c r="L20" s="12">
        <v>7166</v>
      </c>
      <c r="M20" s="12">
        <v>7166</v>
      </c>
      <c r="N20" s="12">
        <v>2686</v>
      </c>
      <c r="O20" s="12"/>
      <c r="P20" s="12">
        <v>1344</v>
      </c>
      <c r="Q20" s="12"/>
      <c r="R20" s="12">
        <v>4030</v>
      </c>
      <c r="S20" s="12"/>
      <c r="T20" s="12"/>
      <c r="U20" s="12">
        <f t="shared" si="5"/>
        <v>86976</v>
      </c>
      <c r="V20" s="29"/>
      <c r="W20" s="5">
        <f t="shared" si="2"/>
        <v>86976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8" customFormat="1" ht="22.5" customHeight="1">
      <c r="A21" s="28"/>
      <c r="B21" s="30" t="s">
        <v>37</v>
      </c>
      <c r="D21" s="27" t="s">
        <v>47</v>
      </c>
      <c r="F21" s="12"/>
      <c r="G21" s="12"/>
      <c r="H21" s="12"/>
      <c r="I21" s="12"/>
      <c r="J21" s="12">
        <v>1022500</v>
      </c>
      <c r="K21" s="12">
        <v>7832350</v>
      </c>
      <c r="L21" s="12"/>
      <c r="M21" s="12"/>
      <c r="N21" s="12"/>
      <c r="O21" s="12"/>
      <c r="P21" s="12"/>
      <c r="Q21" s="12"/>
      <c r="R21" s="12"/>
      <c r="S21" s="12"/>
      <c r="T21" s="12"/>
      <c r="U21" s="12">
        <f t="shared" si="5"/>
        <v>8854850</v>
      </c>
      <c r="V21" s="29"/>
      <c r="W21" s="5">
        <f t="shared" si="2"/>
        <v>8854850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8" customFormat="1" ht="22.5" customHeight="1">
      <c r="A22" s="28"/>
      <c r="B22" s="30" t="s">
        <v>21</v>
      </c>
      <c r="D22" s="27" t="s">
        <v>36</v>
      </c>
      <c r="F22" s="12">
        <v>716</v>
      </c>
      <c r="G22" s="12">
        <v>1432</v>
      </c>
      <c r="H22" s="12">
        <v>1157</v>
      </c>
      <c r="I22" s="12">
        <v>6960</v>
      </c>
      <c r="J22" s="12">
        <v>17178</v>
      </c>
      <c r="K22" s="12">
        <v>80164</v>
      </c>
      <c r="L22" s="12">
        <v>11452</v>
      </c>
      <c r="M22" s="12">
        <v>11452</v>
      </c>
      <c r="N22" s="12">
        <v>4295</v>
      </c>
      <c r="O22" s="12"/>
      <c r="P22" s="12">
        <v>793988</v>
      </c>
      <c r="Q22" s="12"/>
      <c r="R22" s="12">
        <v>6442</v>
      </c>
      <c r="S22" s="12"/>
      <c r="T22" s="12"/>
      <c r="U22" s="12">
        <f t="shared" si="5"/>
        <v>935236</v>
      </c>
      <c r="V22" s="29"/>
      <c r="W22" s="5">
        <f t="shared" si="2"/>
        <v>935236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8" customFormat="1" ht="22.5" customHeight="1">
      <c r="A23" s="28"/>
      <c r="B23" s="30" t="s">
        <v>23</v>
      </c>
      <c r="D23" s="27" t="s">
        <v>35</v>
      </c>
      <c r="F23" s="12"/>
      <c r="G23" s="12"/>
      <c r="H23" s="12"/>
      <c r="I23" s="12">
        <v>10960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5"/>
        <v>10960</v>
      </c>
      <c r="V23" s="29"/>
      <c r="W23" s="5">
        <f t="shared" si="2"/>
        <v>10960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8" customFormat="1" ht="22.5" customHeight="1">
      <c r="A24" s="28"/>
      <c r="B24" s="30" t="s">
        <v>96</v>
      </c>
      <c r="D24" s="27" t="s">
        <v>97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f t="shared" si="5"/>
        <v>0</v>
      </c>
      <c r="V24" s="29"/>
      <c r="W24" s="5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2.5" customHeight="1">
      <c r="A25" s="3"/>
      <c r="B25" s="33" t="s">
        <v>77</v>
      </c>
      <c r="C25" s="34"/>
      <c r="D25" s="35" t="s">
        <v>15</v>
      </c>
      <c r="E25" s="18"/>
      <c r="F25" s="14">
        <f aca="true" t="shared" si="6" ref="F25:P25">SUM(F26,F27,F28)</f>
        <v>0</v>
      </c>
      <c r="G25" s="14">
        <f t="shared" si="6"/>
        <v>0</v>
      </c>
      <c r="H25" s="14">
        <f t="shared" si="6"/>
        <v>0</v>
      </c>
      <c r="I25" s="14">
        <f t="shared" si="6"/>
        <v>5775562</v>
      </c>
      <c r="J25" s="14">
        <f t="shared" si="6"/>
        <v>99206026</v>
      </c>
      <c r="K25" s="14">
        <f t="shared" si="6"/>
        <v>468712800</v>
      </c>
      <c r="L25" s="14">
        <f t="shared" si="6"/>
        <v>9951577</v>
      </c>
      <c r="M25" s="14">
        <f t="shared" si="6"/>
        <v>46279674</v>
      </c>
      <c r="N25" s="14">
        <f t="shared" si="6"/>
        <v>0</v>
      </c>
      <c r="O25" s="14">
        <f t="shared" si="6"/>
        <v>83915465</v>
      </c>
      <c r="P25" s="14">
        <f t="shared" si="6"/>
        <v>0</v>
      </c>
      <c r="Q25" s="14">
        <f>SUM(Q26,Q27,Q28)</f>
        <v>25519337</v>
      </c>
      <c r="R25" s="14">
        <f>SUM(R26,R27,R28)</f>
        <v>9813981</v>
      </c>
      <c r="S25" s="14">
        <f>SUM(S26,S27,S28)</f>
        <v>0</v>
      </c>
      <c r="T25" s="14">
        <f>SUM(T26,T27,T28)</f>
        <v>0</v>
      </c>
      <c r="U25" s="57">
        <f>SUM(U26,U27,U28)</f>
        <v>749174422</v>
      </c>
      <c r="V25" s="2"/>
      <c r="W25" s="5">
        <f t="shared" si="2"/>
        <v>749174422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8" customFormat="1" ht="22.5" customHeight="1">
      <c r="A26" s="28"/>
      <c r="B26" s="30" t="s">
        <v>20</v>
      </c>
      <c r="D26" s="27" t="s">
        <v>42</v>
      </c>
      <c r="F26" s="12"/>
      <c r="G26" s="12"/>
      <c r="H26" s="12"/>
      <c r="I26" s="12"/>
      <c r="J26" s="12">
        <v>949632</v>
      </c>
      <c r="K26" s="12">
        <v>60125</v>
      </c>
      <c r="L26" s="12"/>
      <c r="M26" s="12">
        <v>960682</v>
      </c>
      <c r="N26" s="12"/>
      <c r="O26" s="12"/>
      <c r="P26" s="12"/>
      <c r="Q26" s="12"/>
      <c r="R26" s="12">
        <v>4934815</v>
      </c>
      <c r="S26" s="12"/>
      <c r="T26" s="12"/>
      <c r="U26" s="12">
        <f>SUM(F26:T26)</f>
        <v>6905254</v>
      </c>
      <c r="V26" s="29"/>
      <c r="W26" s="5">
        <f t="shared" si="2"/>
        <v>6905254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8" customFormat="1" ht="22.5" customHeight="1">
      <c r="A27" s="28"/>
      <c r="B27" s="30" t="s">
        <v>39</v>
      </c>
      <c r="D27" s="27" t="s">
        <v>43</v>
      </c>
      <c r="F27" s="12"/>
      <c r="G27" s="12"/>
      <c r="H27" s="12"/>
      <c r="I27" s="12">
        <v>5775562</v>
      </c>
      <c r="J27" s="12">
        <v>98256394</v>
      </c>
      <c r="K27" s="12">
        <v>468652675</v>
      </c>
      <c r="L27" s="12">
        <v>9951577</v>
      </c>
      <c r="M27" s="12">
        <v>45318992</v>
      </c>
      <c r="N27" s="12"/>
      <c r="O27" s="12">
        <v>83915465</v>
      </c>
      <c r="P27" s="12"/>
      <c r="Q27" s="12">
        <v>25519337</v>
      </c>
      <c r="R27" s="12">
        <v>4879166</v>
      </c>
      <c r="S27" s="12"/>
      <c r="T27" s="12"/>
      <c r="U27" s="12">
        <f>SUM(F27:T27)</f>
        <v>742269168</v>
      </c>
      <c r="V27" s="29"/>
      <c r="W27" s="5">
        <f t="shared" si="2"/>
        <v>742269168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18" customFormat="1" ht="22.5" customHeight="1">
      <c r="A28" s="28"/>
      <c r="B28" s="30" t="s">
        <v>31</v>
      </c>
      <c r="D28" s="27" t="s">
        <v>101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f>SUM(F28:T28)</f>
        <v>0</v>
      </c>
      <c r="V28" s="29"/>
      <c r="W28" s="5">
        <f t="shared" si="2"/>
        <v>0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8" customFormat="1" ht="22.5" customHeight="1">
      <c r="A29" s="28"/>
      <c r="B29" s="33"/>
      <c r="C29" s="34"/>
      <c r="D29" s="3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f>SUM(F29:T29)</f>
        <v>0</v>
      </c>
      <c r="V29" s="29"/>
      <c r="W29" s="5">
        <f t="shared" si="2"/>
        <v>0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mergeCells count="1">
    <mergeCell ref="K2:P2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60" zoomScaleNormal="60" zoomScalePageLayoutView="0" workbookViewId="0" topLeftCell="A1">
      <selection activeCell="B2" sqref="B2:U30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3.62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75390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25390625" style="16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6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6"/>
      <c r="F2" s="37"/>
      <c r="G2" s="37"/>
      <c r="H2" s="37"/>
      <c r="I2" s="37"/>
      <c r="J2" s="37"/>
      <c r="K2" s="64" t="s">
        <v>119</v>
      </c>
      <c r="L2" s="64"/>
      <c r="M2" s="64"/>
      <c r="N2" s="64"/>
      <c r="O2" s="64"/>
      <c r="P2" s="64"/>
      <c r="Q2" s="37"/>
      <c r="R2" s="37"/>
      <c r="S2" s="37"/>
      <c r="T2" s="37"/>
      <c r="U2" s="8"/>
    </row>
    <row r="3" spans="2:21" ht="18" customHeight="1">
      <c r="B3" s="36"/>
      <c r="F3" s="38"/>
      <c r="G3" s="38"/>
      <c r="H3" s="38"/>
      <c r="I3" s="38"/>
      <c r="J3" s="38"/>
      <c r="K3" s="65" t="s">
        <v>104</v>
      </c>
      <c r="L3" s="65"/>
      <c r="M3" s="65"/>
      <c r="N3" s="65"/>
      <c r="O3" s="65"/>
      <c r="P3" s="38"/>
      <c r="Q3" s="38"/>
      <c r="R3" s="38"/>
      <c r="S3" s="38"/>
      <c r="T3" s="38"/>
      <c r="U3" s="9"/>
    </row>
    <row r="4" spans="2:26" ht="18" customHeight="1">
      <c r="B4" s="39"/>
      <c r="S4" s="20"/>
      <c r="T4" s="20"/>
      <c r="U4" s="20"/>
      <c r="V4" s="16"/>
      <c r="W4" s="16"/>
      <c r="Y4" s="16"/>
      <c r="Z4" s="16"/>
    </row>
    <row r="5" spans="2:26" ht="18" customHeight="1">
      <c r="B5" s="39"/>
      <c r="S5" s="20"/>
      <c r="T5" s="20"/>
      <c r="U5" s="20"/>
      <c r="V5" s="16"/>
      <c r="W5" s="16"/>
      <c r="Y5" s="16"/>
      <c r="Z5" s="16"/>
    </row>
    <row r="6" s="16" customFormat="1" ht="18" customHeight="1">
      <c r="B6" s="31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56" t="s">
        <v>103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25" customFormat="1" ht="24.75" customHeight="1">
      <c r="A9" s="23"/>
      <c r="B9" s="46" t="s">
        <v>0</v>
      </c>
      <c r="C9" s="47"/>
      <c r="D9" s="48" t="s">
        <v>1</v>
      </c>
      <c r="E9" s="49"/>
      <c r="F9" s="50">
        <f aca="true" t="shared" si="0" ref="F9:U9">+SUM(F11:F13)</f>
        <v>3554</v>
      </c>
      <c r="G9" s="50">
        <f t="shared" si="0"/>
        <v>41706</v>
      </c>
      <c r="H9" s="50">
        <f t="shared" si="0"/>
        <v>45325</v>
      </c>
      <c r="I9" s="50">
        <f t="shared" si="0"/>
        <v>423144</v>
      </c>
      <c r="J9" s="50">
        <f t="shared" si="0"/>
        <v>22442143</v>
      </c>
      <c r="K9" s="50">
        <f t="shared" si="0"/>
        <v>54879065</v>
      </c>
      <c r="L9" s="50">
        <f t="shared" si="0"/>
        <v>2722059</v>
      </c>
      <c r="M9" s="50">
        <f t="shared" si="0"/>
        <v>5963222</v>
      </c>
      <c r="N9" s="50">
        <f t="shared" si="0"/>
        <v>12539</v>
      </c>
      <c r="O9" s="50">
        <f t="shared" si="0"/>
        <v>14083651</v>
      </c>
      <c r="P9" s="50">
        <f t="shared" si="0"/>
        <v>18293</v>
      </c>
      <c r="Q9" s="50">
        <f t="shared" si="0"/>
        <v>0</v>
      </c>
      <c r="R9" s="50">
        <f t="shared" si="0"/>
        <v>840268</v>
      </c>
      <c r="S9" s="50">
        <f t="shared" si="0"/>
        <v>0</v>
      </c>
      <c r="T9" s="50">
        <f t="shared" si="0"/>
        <v>0</v>
      </c>
      <c r="U9" s="50">
        <f t="shared" si="0"/>
        <v>101474969</v>
      </c>
      <c r="V9" s="59"/>
      <c r="W9" s="58" t="e">
        <f>SUM(#REF!,#REF!,#REF!,#REF!,#REF!,#REF!,#REF!,W10,W12,W13,#REF!)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28"/>
      <c r="B10" s="26"/>
      <c r="D10" s="2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>SUM(F10:T10)</f>
        <v>0</v>
      </c>
      <c r="V10" s="29"/>
      <c r="W10" s="5">
        <f aca="true" t="shared" si="1" ref="W10:W30">+U10-T10-S10</f>
        <v>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22.5" customHeight="1">
      <c r="A11" s="28"/>
      <c r="B11" s="26" t="s">
        <v>25</v>
      </c>
      <c r="D11" s="27" t="s">
        <v>26</v>
      </c>
      <c r="F11" s="12"/>
      <c r="G11" s="12"/>
      <c r="H11" s="12"/>
      <c r="I11" s="12"/>
      <c r="J11" s="12">
        <v>52582</v>
      </c>
      <c r="K11" s="12">
        <v>50010</v>
      </c>
      <c r="L11" s="12"/>
      <c r="M11" s="12">
        <v>5662</v>
      </c>
      <c r="N11" s="12"/>
      <c r="O11" s="12">
        <v>895</v>
      </c>
      <c r="P11" s="12"/>
      <c r="Q11" s="12"/>
      <c r="R11" s="12">
        <v>1718</v>
      </c>
      <c r="S11" s="12"/>
      <c r="T11" s="12"/>
      <c r="U11" s="12">
        <f>SUM(F11:T11)</f>
        <v>110867</v>
      </c>
      <c r="V11" s="29"/>
      <c r="W11" s="5">
        <f>+U11-T11-S11</f>
        <v>110867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2.5" customHeight="1">
      <c r="A12" s="28"/>
      <c r="B12" s="26" t="s">
        <v>73</v>
      </c>
      <c r="D12" s="27" t="s">
        <v>51</v>
      </c>
      <c r="F12" s="12">
        <v>3554</v>
      </c>
      <c r="G12" s="12">
        <v>41706</v>
      </c>
      <c r="H12" s="12">
        <v>45325</v>
      </c>
      <c r="I12" s="12">
        <v>423144</v>
      </c>
      <c r="J12" s="12">
        <v>22389561</v>
      </c>
      <c r="K12" s="12">
        <v>54829055</v>
      </c>
      <c r="L12" s="12">
        <v>2722059</v>
      </c>
      <c r="M12" s="12">
        <v>5957560</v>
      </c>
      <c r="N12" s="12">
        <v>12539</v>
      </c>
      <c r="O12" s="12">
        <v>14082756</v>
      </c>
      <c r="P12" s="12">
        <v>18293</v>
      </c>
      <c r="Q12" s="12"/>
      <c r="R12" s="12">
        <v>838550</v>
      </c>
      <c r="S12" s="12"/>
      <c r="T12" s="12"/>
      <c r="U12" s="12">
        <f>SUM(F12:T12)</f>
        <v>101364102</v>
      </c>
      <c r="V12" s="29"/>
      <c r="W12" s="5">
        <f t="shared" si="1"/>
        <v>101364102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8" customFormat="1" ht="22.5" customHeight="1">
      <c r="A13" s="28"/>
      <c r="B13" s="26"/>
      <c r="D13" s="2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f>SUM(F13:T13)</f>
        <v>0</v>
      </c>
      <c r="V13" s="29"/>
      <c r="W13" s="5">
        <f t="shared" si="1"/>
        <v>0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25" customFormat="1" ht="24.75" customHeight="1">
      <c r="A14" s="23"/>
      <c r="B14" s="54"/>
      <c r="C14" s="47"/>
      <c r="D14" s="48" t="s">
        <v>6</v>
      </c>
      <c r="E14" s="49"/>
      <c r="F14" s="50">
        <f aca="true" t="shared" si="2" ref="F14:U14">SUM(F15,F16,F17,F26,F30)</f>
        <v>3464</v>
      </c>
      <c r="G14" s="50">
        <f t="shared" si="2"/>
        <v>32610</v>
      </c>
      <c r="H14" s="50">
        <f t="shared" si="2"/>
        <v>39513</v>
      </c>
      <c r="I14" s="50">
        <f t="shared" si="2"/>
        <v>360175</v>
      </c>
      <c r="J14" s="50">
        <f t="shared" si="2"/>
        <v>25394869</v>
      </c>
      <c r="K14" s="50">
        <f t="shared" si="2"/>
        <v>58674868</v>
      </c>
      <c r="L14" s="50">
        <f t="shared" si="2"/>
        <v>3095707</v>
      </c>
      <c r="M14" s="50">
        <f t="shared" si="2"/>
        <v>7642101</v>
      </c>
      <c r="N14" s="50">
        <f t="shared" si="2"/>
        <v>13462</v>
      </c>
      <c r="O14" s="50">
        <f t="shared" si="2"/>
        <v>14490389</v>
      </c>
      <c r="P14" s="50">
        <f t="shared" si="2"/>
        <v>67132</v>
      </c>
      <c r="Q14" s="50">
        <f t="shared" si="2"/>
        <v>0</v>
      </c>
      <c r="R14" s="50">
        <f t="shared" si="2"/>
        <v>738755</v>
      </c>
      <c r="S14" s="50">
        <f t="shared" si="2"/>
        <v>0</v>
      </c>
      <c r="T14" s="50">
        <f t="shared" si="2"/>
        <v>0</v>
      </c>
      <c r="U14" s="50">
        <f t="shared" si="2"/>
        <v>110553045</v>
      </c>
      <c r="V14" s="6"/>
      <c r="W14" s="24" t="e">
        <f>SUM(W15,W16,#REF!,#REF!,#REF!,#REF!,W17,W26:W26,#REF!,#REF!,#REF!,W30)</f>
        <v>#REF!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8" customFormat="1" ht="22.5" customHeight="1">
      <c r="A15" s="28"/>
      <c r="B15" s="26" t="s">
        <v>7</v>
      </c>
      <c r="D15" s="27" t="s">
        <v>8</v>
      </c>
      <c r="F15" s="12"/>
      <c r="G15" s="12">
        <v>32610</v>
      </c>
      <c r="H15" s="12">
        <v>18876</v>
      </c>
      <c r="I15" s="12">
        <v>29150</v>
      </c>
      <c r="J15" s="12">
        <v>70514</v>
      </c>
      <c r="K15" s="12">
        <v>500230</v>
      </c>
      <c r="L15" s="12">
        <v>70509</v>
      </c>
      <c r="M15" s="12">
        <v>138920</v>
      </c>
      <c r="N15" s="12">
        <v>6630</v>
      </c>
      <c r="O15" s="12"/>
      <c r="P15" s="12">
        <v>18293</v>
      </c>
      <c r="Q15" s="12"/>
      <c r="R15" s="12">
        <v>39402</v>
      </c>
      <c r="S15" s="12"/>
      <c r="T15" s="12"/>
      <c r="U15" s="12">
        <f>SUM(F15:T15)</f>
        <v>925134</v>
      </c>
      <c r="V15" s="29"/>
      <c r="W15" s="5">
        <f t="shared" si="1"/>
        <v>925134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8" customFormat="1" ht="22.5" customHeight="1">
      <c r="A16" s="28"/>
      <c r="B16" s="26" t="s">
        <v>9</v>
      </c>
      <c r="D16" s="27" t="s">
        <v>10</v>
      </c>
      <c r="F16" s="12">
        <v>3464</v>
      </c>
      <c r="G16" s="12"/>
      <c r="H16" s="12">
        <v>18305</v>
      </c>
      <c r="I16" s="12"/>
      <c r="J16" s="12">
        <v>14750</v>
      </c>
      <c r="K16" s="12">
        <v>194064</v>
      </c>
      <c r="L16" s="12">
        <v>898</v>
      </c>
      <c r="M16" s="12">
        <v>15941</v>
      </c>
      <c r="N16" s="12">
        <v>6832</v>
      </c>
      <c r="O16" s="12"/>
      <c r="P16" s="12"/>
      <c r="Q16" s="12"/>
      <c r="R16" s="12">
        <v>19418</v>
      </c>
      <c r="S16" s="12"/>
      <c r="T16" s="12"/>
      <c r="U16" s="12">
        <f>SUM(F16:T16)</f>
        <v>273672</v>
      </c>
      <c r="V16" s="29"/>
      <c r="W16" s="5">
        <f t="shared" si="1"/>
        <v>273672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6" customFormat="1" ht="22.5" customHeight="1">
      <c r="A17" s="28"/>
      <c r="B17" s="26" t="s">
        <v>76</v>
      </c>
      <c r="C17" s="18"/>
      <c r="D17" s="32" t="s">
        <v>68</v>
      </c>
      <c r="E17" s="18"/>
      <c r="F17" s="12">
        <f aca="true" t="shared" si="3" ref="F17:R17">SUM(F18:F24)</f>
        <v>0</v>
      </c>
      <c r="G17" s="12">
        <f t="shared" si="3"/>
        <v>0</v>
      </c>
      <c r="H17" s="12">
        <f t="shared" si="3"/>
        <v>2332</v>
      </c>
      <c r="I17" s="12">
        <f t="shared" si="3"/>
        <v>0</v>
      </c>
      <c r="J17" s="12">
        <f t="shared" si="3"/>
        <v>0</v>
      </c>
      <c r="K17" s="12">
        <f t="shared" si="3"/>
        <v>6363</v>
      </c>
      <c r="L17" s="12">
        <f t="shared" si="3"/>
        <v>762</v>
      </c>
      <c r="M17" s="12">
        <f>SUM(M18:M25)</f>
        <v>3038</v>
      </c>
      <c r="N17" s="12">
        <f t="shared" si="3"/>
        <v>0</v>
      </c>
      <c r="O17" s="12">
        <f>SUM(O18:O24)</f>
        <v>0</v>
      </c>
      <c r="P17" s="12">
        <f t="shared" si="3"/>
        <v>48839</v>
      </c>
      <c r="Q17" s="12">
        <f>SUM(Q18:Q24)</f>
        <v>0</v>
      </c>
      <c r="R17" s="12">
        <f t="shared" si="3"/>
        <v>0</v>
      </c>
      <c r="S17" s="12">
        <f>SUM(S18:S24)</f>
        <v>0</v>
      </c>
      <c r="T17" s="12">
        <f>SUM(T18:T24)</f>
        <v>0</v>
      </c>
      <c r="U17" s="12">
        <f>SUM(U18:U25)</f>
        <v>61334</v>
      </c>
      <c r="V17" s="7"/>
      <c r="W17" s="5">
        <f t="shared" si="1"/>
        <v>61334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8" customFormat="1" ht="22.5" customHeight="1">
      <c r="A18" s="28"/>
      <c r="B18" s="42" t="s">
        <v>20</v>
      </c>
      <c r="C18" s="40"/>
      <c r="D18" s="43" t="s">
        <v>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aca="true" t="shared" si="4" ref="U18:U25">SUM(F18:T18)</f>
        <v>0</v>
      </c>
      <c r="V18" s="29"/>
      <c r="W18" s="5">
        <f t="shared" si="1"/>
        <v>0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8" customFormat="1" ht="22.5" customHeight="1">
      <c r="A19" s="28"/>
      <c r="B19" s="30" t="s">
        <v>39</v>
      </c>
      <c r="D19" s="27" t="s">
        <v>98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9"/>
      <c r="W19" s="5">
        <f t="shared" si="1"/>
        <v>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8" customFormat="1" ht="22.5" customHeight="1">
      <c r="A20" s="28"/>
      <c r="B20" s="30" t="s">
        <v>31</v>
      </c>
      <c r="D20" s="27" t="s">
        <v>33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9"/>
      <c r="W20" s="5">
        <f t="shared" si="1"/>
        <v>0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8" customFormat="1" ht="22.5" customHeight="1">
      <c r="A21" s="28"/>
      <c r="B21" s="30" t="s">
        <v>32</v>
      </c>
      <c r="D21" s="27" t="s">
        <v>34</v>
      </c>
      <c r="F21" s="12"/>
      <c r="G21" s="12"/>
      <c r="H21" s="12">
        <v>2332</v>
      </c>
      <c r="I21" s="12"/>
      <c r="J21" s="12"/>
      <c r="K21" s="12">
        <v>2344</v>
      </c>
      <c r="L21" s="12">
        <v>762</v>
      </c>
      <c r="M21" s="12">
        <v>3038</v>
      </c>
      <c r="N21" s="12"/>
      <c r="O21" s="12"/>
      <c r="P21" s="12"/>
      <c r="Q21" s="12"/>
      <c r="R21" s="12"/>
      <c r="S21" s="12"/>
      <c r="T21" s="12"/>
      <c r="U21" s="12">
        <f t="shared" si="4"/>
        <v>8476</v>
      </c>
      <c r="V21" s="29"/>
      <c r="W21" s="5">
        <f t="shared" si="1"/>
        <v>8476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8" customFormat="1" ht="22.5" customHeight="1">
      <c r="A22" s="28"/>
      <c r="B22" s="30" t="s">
        <v>37</v>
      </c>
      <c r="D22" s="27" t="s">
        <v>47</v>
      </c>
      <c r="F22" s="12"/>
      <c r="G22" s="12"/>
      <c r="H22" s="12"/>
      <c r="I22" s="12"/>
      <c r="J22" s="12"/>
      <c r="K22" s="12">
        <v>4019</v>
      </c>
      <c r="L22" s="12"/>
      <c r="M22" s="12"/>
      <c r="N22" s="12"/>
      <c r="O22" s="12"/>
      <c r="P22" s="12"/>
      <c r="Q22" s="12"/>
      <c r="R22" s="12"/>
      <c r="S22" s="12"/>
      <c r="T22" s="12"/>
      <c r="U22" s="12">
        <f t="shared" si="4"/>
        <v>4019</v>
      </c>
      <c r="V22" s="29"/>
      <c r="W22" s="5">
        <f t="shared" si="1"/>
        <v>4019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8" customFormat="1" ht="22.5" customHeight="1">
      <c r="A23" s="28"/>
      <c r="B23" s="30" t="s">
        <v>21</v>
      </c>
      <c r="D23" s="27" t="s">
        <v>36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v>48839</v>
      </c>
      <c r="Q23" s="12"/>
      <c r="R23" s="12"/>
      <c r="S23" s="12"/>
      <c r="T23" s="12"/>
      <c r="U23" s="12">
        <f t="shared" si="4"/>
        <v>48839</v>
      </c>
      <c r="V23" s="29"/>
      <c r="W23" s="5">
        <f t="shared" si="1"/>
        <v>48839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8" customFormat="1" ht="22.5" customHeight="1">
      <c r="A24" s="28"/>
      <c r="B24" s="30" t="s">
        <v>23</v>
      </c>
      <c r="D24" s="27" t="s">
        <v>35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f t="shared" si="4"/>
        <v>0</v>
      </c>
      <c r="V24" s="29"/>
      <c r="W24" s="5">
        <f t="shared" si="1"/>
        <v>0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18" customFormat="1" ht="22.5" customHeight="1">
      <c r="A25" s="28"/>
      <c r="B25" s="30" t="s">
        <v>96</v>
      </c>
      <c r="D25" s="27" t="s">
        <v>97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f t="shared" si="4"/>
        <v>0</v>
      </c>
      <c r="V25" s="29"/>
      <c r="W25" s="5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22.5" customHeight="1">
      <c r="A26" s="3"/>
      <c r="B26" s="33" t="s">
        <v>77</v>
      </c>
      <c r="C26" s="34"/>
      <c r="D26" s="35" t="s">
        <v>15</v>
      </c>
      <c r="E26" s="18"/>
      <c r="F26" s="14">
        <f aca="true" t="shared" si="5" ref="F26:P26">SUM(F27,F28,F29)</f>
        <v>0</v>
      </c>
      <c r="G26" s="14">
        <f t="shared" si="5"/>
        <v>0</v>
      </c>
      <c r="H26" s="14">
        <f t="shared" si="5"/>
        <v>0</v>
      </c>
      <c r="I26" s="14">
        <f t="shared" si="5"/>
        <v>331025</v>
      </c>
      <c r="J26" s="14">
        <f t="shared" si="5"/>
        <v>25309605</v>
      </c>
      <c r="K26" s="14">
        <f t="shared" si="5"/>
        <v>57974211</v>
      </c>
      <c r="L26" s="14">
        <f t="shared" si="5"/>
        <v>3023538</v>
      </c>
      <c r="M26" s="14">
        <f t="shared" si="5"/>
        <v>7484202</v>
      </c>
      <c r="N26" s="14">
        <f t="shared" si="5"/>
        <v>0</v>
      </c>
      <c r="O26" s="14">
        <f t="shared" si="5"/>
        <v>14490389</v>
      </c>
      <c r="P26" s="14">
        <f t="shared" si="5"/>
        <v>0</v>
      </c>
      <c r="Q26" s="14">
        <f>SUM(Q27,Q28,Q29)</f>
        <v>0</v>
      </c>
      <c r="R26" s="14">
        <f>SUM(R27,R28,R29)</f>
        <v>679935</v>
      </c>
      <c r="S26" s="14">
        <f>SUM(S27,S28,S29)</f>
        <v>0</v>
      </c>
      <c r="T26" s="14">
        <f>SUM(T27,T28,T29)</f>
        <v>0</v>
      </c>
      <c r="U26" s="57">
        <f>SUM(U27,U28,U29)</f>
        <v>109292905</v>
      </c>
      <c r="V26" s="2"/>
      <c r="W26" s="5">
        <f t="shared" si="1"/>
        <v>109292905</v>
      </c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8" customFormat="1" ht="22.5" customHeight="1">
      <c r="A27" s="28"/>
      <c r="B27" s="30" t="s">
        <v>20</v>
      </c>
      <c r="D27" s="27" t="s">
        <v>42</v>
      </c>
      <c r="F27" s="12"/>
      <c r="G27" s="12"/>
      <c r="H27" s="12"/>
      <c r="I27" s="12"/>
      <c r="J27" s="12">
        <v>496</v>
      </c>
      <c r="K27" s="12">
        <v>51</v>
      </c>
      <c r="L27" s="12"/>
      <c r="M27" s="12">
        <v>80535</v>
      </c>
      <c r="N27" s="12"/>
      <c r="O27" s="12"/>
      <c r="P27" s="12"/>
      <c r="Q27" s="12"/>
      <c r="R27" s="12">
        <v>24688</v>
      </c>
      <c r="S27" s="12"/>
      <c r="T27" s="12"/>
      <c r="U27" s="12">
        <f>SUM(F27:T27)</f>
        <v>105770</v>
      </c>
      <c r="V27" s="29"/>
      <c r="W27" s="5">
        <f t="shared" si="1"/>
        <v>105770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18" customFormat="1" ht="22.5" customHeight="1">
      <c r="A28" s="28"/>
      <c r="B28" s="30" t="s">
        <v>39</v>
      </c>
      <c r="D28" s="27" t="s">
        <v>43</v>
      </c>
      <c r="F28" s="12"/>
      <c r="G28" s="12"/>
      <c r="H28" s="12"/>
      <c r="I28" s="12">
        <v>331025</v>
      </c>
      <c r="J28" s="12">
        <v>25309109</v>
      </c>
      <c r="K28" s="12">
        <v>57974160</v>
      </c>
      <c r="L28" s="12">
        <v>3023538</v>
      </c>
      <c r="M28" s="12">
        <v>7403667</v>
      </c>
      <c r="N28" s="12"/>
      <c r="O28" s="12">
        <v>14490389</v>
      </c>
      <c r="P28" s="12"/>
      <c r="Q28" s="12"/>
      <c r="R28" s="12">
        <v>655247</v>
      </c>
      <c r="S28" s="12"/>
      <c r="T28" s="12"/>
      <c r="U28" s="12">
        <f>SUM(F28:T28)</f>
        <v>109187135</v>
      </c>
      <c r="V28" s="29"/>
      <c r="W28" s="5">
        <f t="shared" si="1"/>
        <v>109187135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8" customFormat="1" ht="22.5" customHeight="1">
      <c r="A29" s="28"/>
      <c r="B29" s="30" t="s">
        <v>31</v>
      </c>
      <c r="D29" s="27" t="s">
        <v>101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f>SUM(F29:T29)</f>
        <v>0</v>
      </c>
      <c r="V29" s="29"/>
      <c r="W29" s="5">
        <f t="shared" si="1"/>
        <v>0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8" customFormat="1" ht="22.5" customHeight="1">
      <c r="A30" s="28"/>
      <c r="B30" s="33"/>
      <c r="C30" s="34"/>
      <c r="D30" s="3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f>SUM(F30:T30)</f>
        <v>0</v>
      </c>
      <c r="V30" s="29"/>
      <c r="W30" s="5">
        <f t="shared" si="1"/>
        <v>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6:34" ht="25.5" customHeight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>+S9-S14</f>
        <v>0</v>
      </c>
      <c r="T32" s="11">
        <f>+T9-T14</f>
        <v>0</v>
      </c>
      <c r="U32" s="4">
        <f>+U9-U14</f>
        <v>-9078076</v>
      </c>
      <c r="V32" s="4">
        <f>+V9-V14</f>
        <v>0</v>
      </c>
      <c r="W32" s="4" t="e">
        <f>+W9-W14</f>
        <v>#REF!</v>
      </c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K2:P2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6"/>
      <c r="F2" s="37"/>
      <c r="G2" s="37"/>
      <c r="H2" s="37"/>
      <c r="I2" s="37"/>
      <c r="J2" s="37"/>
      <c r="K2" s="37" t="s">
        <v>120</v>
      </c>
      <c r="L2" s="37"/>
      <c r="M2" s="37"/>
      <c r="N2" s="37"/>
      <c r="O2" s="44"/>
      <c r="P2" s="37"/>
      <c r="Q2" s="37"/>
      <c r="R2" s="37"/>
      <c r="S2" s="37"/>
      <c r="T2" s="37"/>
      <c r="U2" s="8"/>
    </row>
    <row r="3" spans="2:21" ht="18" customHeight="1">
      <c r="B3" s="36"/>
      <c r="F3" s="38"/>
      <c r="G3" s="38"/>
      <c r="H3" s="38"/>
      <c r="I3" s="38"/>
      <c r="J3" s="38"/>
      <c r="K3" s="66" t="s">
        <v>102</v>
      </c>
      <c r="L3" s="66"/>
      <c r="M3" s="66"/>
      <c r="N3" s="38"/>
      <c r="O3" s="38"/>
      <c r="P3" s="38"/>
      <c r="Q3" s="38"/>
      <c r="R3" s="38"/>
      <c r="S3" s="38"/>
      <c r="T3" s="38"/>
      <c r="U3" s="9"/>
    </row>
    <row r="4" spans="2:26" ht="18" customHeight="1">
      <c r="B4" s="39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9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3" customFormat="1" ht="24.75" customHeight="1">
      <c r="A9" s="45"/>
      <c r="B9" s="46" t="s">
        <v>0</v>
      </c>
      <c r="C9" s="47"/>
      <c r="D9" s="48" t="s">
        <v>1</v>
      </c>
      <c r="E9" s="49"/>
      <c r="F9" s="50">
        <f aca="true" t="shared" si="0" ref="F9:T9">SUM(F11,F12,F13,F14,F19,F20,F21,F22,F23,F24,F10)</f>
        <v>4244804449</v>
      </c>
      <c r="G9" s="50">
        <f t="shared" si="0"/>
        <v>1792859841</v>
      </c>
      <c r="H9" s="50">
        <f t="shared" si="0"/>
        <v>4777777077</v>
      </c>
      <c r="I9" s="50">
        <f t="shared" si="0"/>
        <v>9625317200</v>
      </c>
      <c r="J9" s="50">
        <f t="shared" si="0"/>
        <v>57467030736</v>
      </c>
      <c r="K9" s="50">
        <f t="shared" si="0"/>
        <v>568106544992</v>
      </c>
      <c r="L9" s="50">
        <f t="shared" si="0"/>
        <v>41287847274</v>
      </c>
      <c r="M9" s="50">
        <f t="shared" si="0"/>
        <v>48842408351</v>
      </c>
      <c r="N9" s="50">
        <f t="shared" si="0"/>
        <v>-19605336945</v>
      </c>
      <c r="O9" s="50">
        <f t="shared" si="0"/>
        <v>62746936688</v>
      </c>
      <c r="P9" s="50">
        <f t="shared" si="0"/>
        <v>11069937616</v>
      </c>
      <c r="Q9" s="50">
        <f>SUM(Q11,Q12,Q13,Q14,Q19,Q20,Q21,Q22,Q23,Q24,Q10)</f>
        <v>493918433594</v>
      </c>
      <c r="R9" s="50">
        <f t="shared" si="0"/>
        <v>8278315840</v>
      </c>
      <c r="S9" s="50">
        <f t="shared" si="0"/>
        <v>1376094000</v>
      </c>
      <c r="T9" s="50">
        <f t="shared" si="0"/>
        <v>7092433000</v>
      </c>
      <c r="U9" s="50">
        <f>SUM(U11,U12,U13,U14,U19,U20,U21,U22,U24,U10,U23)</f>
        <v>1301021403713</v>
      </c>
      <c r="V9" s="51"/>
      <c r="W9" s="62">
        <f>SUM(W11,W10,W12,W13,W14,W19,W20,W21,W22,W24,W23)</f>
        <v>1292552876713</v>
      </c>
      <c r="X9" s="52"/>
      <c r="Y9" s="52">
        <f>+U9-T9-S9</f>
        <v>1292552876713</v>
      </c>
      <c r="Z9" s="52"/>
      <c r="AA9" s="52"/>
      <c r="AB9" s="52"/>
      <c r="AC9" s="52"/>
      <c r="AD9" s="52"/>
      <c r="AE9" s="52"/>
      <c r="AF9" s="52"/>
      <c r="AG9" s="52"/>
      <c r="AH9" s="52"/>
    </row>
    <row r="10" spans="1:34" s="18" customFormat="1" ht="22.5" customHeight="1">
      <c r="A10" s="28"/>
      <c r="B10" s="26" t="s">
        <v>37</v>
      </c>
      <c r="D10" s="27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297685000</v>
      </c>
      <c r="T10" s="12"/>
      <c r="U10" s="12">
        <f>SUM(F10:T10)</f>
        <v>297685000</v>
      </c>
      <c r="V10" s="29"/>
      <c r="W10" s="5">
        <f>+U10-T10-S10</f>
        <v>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22.5" customHeight="1">
      <c r="A11" s="28"/>
      <c r="B11" s="26" t="s">
        <v>21</v>
      </c>
      <c r="D11" s="27" t="s">
        <v>22</v>
      </c>
      <c r="F11" s="12">
        <v>935210</v>
      </c>
      <c r="G11" s="12">
        <v>449491</v>
      </c>
      <c r="H11" s="12">
        <v>5058186</v>
      </c>
      <c r="I11" s="12">
        <v>13611802</v>
      </c>
      <c r="J11" s="12">
        <v>7621611</v>
      </c>
      <c r="K11" s="12">
        <v>77858506</v>
      </c>
      <c r="L11" s="12">
        <v>4327793</v>
      </c>
      <c r="M11" s="12">
        <v>3528301</v>
      </c>
      <c r="N11" s="12">
        <v>1370083</v>
      </c>
      <c r="O11" s="12">
        <v>816774</v>
      </c>
      <c r="P11" s="12">
        <v>9953188</v>
      </c>
      <c r="Q11" s="12"/>
      <c r="R11" s="12">
        <v>2564691</v>
      </c>
      <c r="S11" s="12">
        <v>1515000</v>
      </c>
      <c r="T11" s="12"/>
      <c r="U11" s="12">
        <f>SUM(F11:T11)</f>
        <v>129610636</v>
      </c>
      <c r="V11" s="29"/>
      <c r="W11" s="61">
        <f>+U11-T11-S11</f>
        <v>128095636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2.5" customHeight="1">
      <c r="A12" s="28"/>
      <c r="B12" s="26" t="s">
        <v>23</v>
      </c>
      <c r="D12" s="27" t="s">
        <v>24</v>
      </c>
      <c r="F12" s="12"/>
      <c r="G12" s="12"/>
      <c r="H12" s="12"/>
      <c r="I12" s="12">
        <v>110000</v>
      </c>
      <c r="J12" s="12">
        <v>437936771</v>
      </c>
      <c r="K12" s="12">
        <v>5155993473</v>
      </c>
      <c r="L12" s="12">
        <v>0</v>
      </c>
      <c r="M12" s="12"/>
      <c r="N12" s="12"/>
      <c r="O12" s="12"/>
      <c r="P12" s="12"/>
      <c r="Q12" s="12">
        <v>17550109249</v>
      </c>
      <c r="R12" s="12"/>
      <c r="S12" s="12">
        <v>186203000</v>
      </c>
      <c r="T12" s="12"/>
      <c r="U12" s="12">
        <f>SUM(F12:T12)</f>
        <v>23330352493</v>
      </c>
      <c r="V12" s="29"/>
      <c r="W12" s="61">
        <f>+U12-T12-S12</f>
        <v>23144149493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8" customFormat="1" ht="22.5" customHeight="1">
      <c r="A13" s="28"/>
      <c r="B13" s="26" t="s">
        <v>25</v>
      </c>
      <c r="D13" s="27" t="s">
        <v>26</v>
      </c>
      <c r="F13" s="12">
        <v>216513044</v>
      </c>
      <c r="G13" s="12">
        <v>76996899</v>
      </c>
      <c r="H13" s="12">
        <v>170818845</v>
      </c>
      <c r="I13" s="12">
        <v>293461708</v>
      </c>
      <c r="J13" s="12">
        <v>365630536</v>
      </c>
      <c r="K13" s="12">
        <v>4335698756</v>
      </c>
      <c r="L13" s="12">
        <v>381344374</v>
      </c>
      <c r="M13" s="12">
        <v>244386287</v>
      </c>
      <c r="N13" s="12">
        <v>95502469</v>
      </c>
      <c r="O13" s="12">
        <v>182097904</v>
      </c>
      <c r="P13" s="12">
        <v>434530640</v>
      </c>
      <c r="Q13" s="12">
        <v>26127024406</v>
      </c>
      <c r="R13" s="12">
        <v>346243104</v>
      </c>
      <c r="S13" s="12">
        <v>23105000</v>
      </c>
      <c r="T13" s="12">
        <v>110180000</v>
      </c>
      <c r="U13" s="12">
        <f>SUM(F13:T13)</f>
        <v>33403533972</v>
      </c>
      <c r="V13" s="29"/>
      <c r="W13" s="61">
        <f aca="true" t="shared" si="1" ref="W13:W49">+U13-T13-S13</f>
        <v>33270248972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18" customFormat="1" ht="22.5" customHeight="1">
      <c r="A14" s="28"/>
      <c r="B14" s="26" t="s">
        <v>44</v>
      </c>
      <c r="D14" s="27" t="s">
        <v>2</v>
      </c>
      <c r="F14" s="12">
        <f aca="true" t="shared" si="2" ref="F14:R14">SUM(F15,F18)</f>
        <v>3725598000</v>
      </c>
      <c r="G14" s="12">
        <f t="shared" si="2"/>
        <v>1766606000</v>
      </c>
      <c r="H14" s="12">
        <f t="shared" si="2"/>
        <v>4920000000</v>
      </c>
      <c r="I14" s="12">
        <f t="shared" si="2"/>
        <v>6470000000</v>
      </c>
      <c r="J14" s="12">
        <f t="shared" si="2"/>
        <v>54950000000</v>
      </c>
      <c r="K14" s="12">
        <f>SUM(K15,K18)</f>
        <v>497400944000</v>
      </c>
      <c r="L14" s="12">
        <f t="shared" si="2"/>
        <v>42465549000</v>
      </c>
      <c r="M14" s="12">
        <f t="shared" si="2"/>
        <v>44330000000</v>
      </c>
      <c r="N14" s="12">
        <f t="shared" si="2"/>
        <v>1402052000</v>
      </c>
      <c r="O14" s="12">
        <f>SUM(O15,O18)</f>
        <v>70322498000</v>
      </c>
      <c r="P14" s="12">
        <f>SUM(P15,P18)</f>
        <v>9908187632</v>
      </c>
      <c r="Q14" s="12">
        <f>SUM(Q15,Q18)</f>
        <v>183928425000</v>
      </c>
      <c r="R14" s="12">
        <f t="shared" si="2"/>
        <v>10424950000</v>
      </c>
      <c r="S14" s="12">
        <f>SUM(S15,S18)</f>
        <v>655260000</v>
      </c>
      <c r="T14" s="12">
        <f>SUM(T15,T18)</f>
        <v>6982253000</v>
      </c>
      <c r="U14" s="12">
        <f>SUM(U15,U18)</f>
        <v>939652322632</v>
      </c>
      <c r="V14" s="29"/>
      <c r="W14" s="5">
        <f>+U14-T14-S14</f>
        <v>932014809632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8" customFormat="1" ht="22.5" customHeight="1">
      <c r="A15" s="28"/>
      <c r="B15" s="26" t="s">
        <v>20</v>
      </c>
      <c r="D15" s="27" t="s">
        <v>45</v>
      </c>
      <c r="F15" s="12">
        <f aca="true" t="shared" si="3" ref="F15:R15">SUM(F16:F17)</f>
        <v>3725598000</v>
      </c>
      <c r="G15" s="12">
        <f t="shared" si="3"/>
        <v>1766606000</v>
      </c>
      <c r="H15" s="12">
        <f t="shared" si="3"/>
        <v>4920000000</v>
      </c>
      <c r="I15" s="12">
        <f t="shared" si="3"/>
        <v>6470000000</v>
      </c>
      <c r="J15" s="12">
        <f t="shared" si="3"/>
        <v>54950000000</v>
      </c>
      <c r="K15" s="12">
        <f>SUM(K16:K17)</f>
        <v>497400944000</v>
      </c>
      <c r="L15" s="12">
        <f t="shared" si="3"/>
        <v>42465549000</v>
      </c>
      <c r="M15" s="12">
        <f t="shared" si="3"/>
        <v>44330000000</v>
      </c>
      <c r="N15" s="12">
        <f t="shared" si="3"/>
        <v>1402052000</v>
      </c>
      <c r="O15" s="12">
        <f t="shared" si="3"/>
        <v>70322498000</v>
      </c>
      <c r="P15" s="12">
        <f t="shared" si="3"/>
        <v>9586313000</v>
      </c>
      <c r="Q15" s="12">
        <f>SUM(Q16:Q17)</f>
        <v>183928425000</v>
      </c>
      <c r="R15" s="12">
        <f t="shared" si="3"/>
        <v>10424950000</v>
      </c>
      <c r="S15" s="12">
        <f>SUM(S16:S17)</f>
        <v>655260000</v>
      </c>
      <c r="T15" s="12">
        <f>SUM(T16:T17)</f>
        <v>6982253000</v>
      </c>
      <c r="U15" s="12">
        <f>SUM(U16:U17)</f>
        <v>939330448000</v>
      </c>
      <c r="V15" s="29"/>
      <c r="W15" s="5">
        <f t="shared" si="1"/>
        <v>931692935000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8" customFormat="1" ht="22.5" customHeight="1">
      <c r="A16" s="28"/>
      <c r="B16" s="26"/>
      <c r="D16" s="27" t="s">
        <v>3</v>
      </c>
      <c r="F16" s="12">
        <v>3626114000</v>
      </c>
      <c r="G16" s="12">
        <v>1716606000</v>
      </c>
      <c r="H16" s="12">
        <v>4770000000</v>
      </c>
      <c r="I16" s="12">
        <v>6170000000</v>
      </c>
      <c r="J16" s="12">
        <v>8450000000</v>
      </c>
      <c r="K16" s="12">
        <v>62161737000</v>
      </c>
      <c r="L16" s="12">
        <v>4465549000</v>
      </c>
      <c r="M16" s="12">
        <v>3330000000</v>
      </c>
      <c r="N16" s="12">
        <v>1116893000</v>
      </c>
      <c r="O16" s="12">
        <v>3552498000</v>
      </c>
      <c r="P16" s="12">
        <v>8976269000</v>
      </c>
      <c r="Q16" s="12">
        <v>6564419000</v>
      </c>
      <c r="R16" s="12">
        <v>7760000000</v>
      </c>
      <c r="S16" s="12">
        <v>542000000</v>
      </c>
      <c r="T16" s="12">
        <v>4503217000</v>
      </c>
      <c r="U16" s="12">
        <f aca="true" t="shared" si="4" ref="U16:U24">SUM(F16:T16)</f>
        <v>127705302000</v>
      </c>
      <c r="V16" s="29"/>
      <c r="W16" s="61">
        <f t="shared" si="1"/>
        <v>122660085000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8" customFormat="1" ht="22.5" customHeight="1">
      <c r="A17" s="28"/>
      <c r="B17" s="26"/>
      <c r="D17" s="27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46500000000</v>
      </c>
      <c r="K17" s="12">
        <v>435239207000</v>
      </c>
      <c r="L17" s="12">
        <v>38000000000</v>
      </c>
      <c r="M17" s="12">
        <v>41000000000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113260000</v>
      </c>
      <c r="T17" s="12">
        <v>2479036000</v>
      </c>
      <c r="U17" s="12">
        <f t="shared" si="4"/>
        <v>811625146000</v>
      </c>
      <c r="V17" s="29"/>
      <c r="W17" s="61">
        <f t="shared" si="1"/>
        <v>809032850000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18" customFormat="1" ht="22.5" customHeight="1">
      <c r="A18" s="28"/>
      <c r="B18" s="26" t="s">
        <v>31</v>
      </c>
      <c r="D18" s="27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9"/>
      <c r="W18" s="61">
        <f t="shared" si="1"/>
        <v>321874632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8" customFormat="1" ht="22.5" customHeight="1">
      <c r="A19" s="28"/>
      <c r="B19" s="26" t="s">
        <v>4</v>
      </c>
      <c r="D19" s="27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9"/>
      <c r="W19" s="5">
        <f t="shared" si="1"/>
        <v>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8" customFormat="1" ht="22.5" customHeight="1">
      <c r="A20" s="28"/>
      <c r="B20" s="26" t="s">
        <v>71</v>
      </c>
      <c r="D20" s="27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9"/>
      <c r="W20" s="5">
        <f t="shared" si="1"/>
        <v>0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8" customFormat="1" ht="22.5" customHeight="1">
      <c r="A21" s="28"/>
      <c r="B21" s="26" t="s">
        <v>72</v>
      </c>
      <c r="D21" s="27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2807654424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4649232528</v>
      </c>
      <c r="V21" s="29"/>
      <c r="W21" s="61">
        <f t="shared" si="1"/>
        <v>4590792528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8" customFormat="1" ht="22.5" customHeight="1">
      <c r="A22" s="28"/>
      <c r="B22" s="26" t="s">
        <v>73</v>
      </c>
      <c r="D22" s="27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267876443774</v>
      </c>
      <c r="R22" s="12"/>
      <c r="S22" s="12"/>
      <c r="T22" s="12"/>
      <c r="U22" s="12">
        <f t="shared" si="4"/>
        <v>269396443774</v>
      </c>
      <c r="V22" s="29"/>
      <c r="W22" s="61">
        <f t="shared" si="1"/>
        <v>269396443774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8" customFormat="1" ht="22.5" customHeight="1">
      <c r="A23" s="28"/>
      <c r="B23" s="26">
        <v>14</v>
      </c>
      <c r="D23" s="27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9"/>
      <c r="W23" s="5">
        <f t="shared" si="1"/>
        <v>0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8" customFormat="1" ht="22.5" customHeight="1">
      <c r="A24" s="28"/>
      <c r="B24" s="26" t="s">
        <v>74</v>
      </c>
      <c r="D24" s="27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9"/>
      <c r="W24" s="61">
        <f t="shared" si="1"/>
        <v>30008336678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53" customFormat="1" ht="24.75" customHeight="1">
      <c r="A25" s="45"/>
      <c r="B25" s="54"/>
      <c r="C25" s="47"/>
      <c r="D25" s="48" t="s">
        <v>6</v>
      </c>
      <c r="E25" s="49"/>
      <c r="F25" s="63">
        <f>SUM(F26,F27,F28,F29,F30,F31,F32,F41,F42,F46,F47,F48,F49)</f>
        <v>4047841623</v>
      </c>
      <c r="G25" s="63">
        <f aca="true" t="shared" si="5" ref="G25:T25">SUM(G26,G27,G28,G29,G30,G31,G32,G41,G42,G46,G47,G48,G49)</f>
        <v>1901040919</v>
      </c>
      <c r="H25" s="63">
        <f t="shared" si="5"/>
        <v>4960784963</v>
      </c>
      <c r="I25" s="63">
        <f t="shared" si="5"/>
        <v>10499141726</v>
      </c>
      <c r="J25" s="63">
        <f t="shared" si="5"/>
        <v>86960096498</v>
      </c>
      <c r="K25" s="63">
        <f t="shared" si="5"/>
        <v>651018958118</v>
      </c>
      <c r="L25" s="63">
        <f t="shared" si="5"/>
        <v>47041813819</v>
      </c>
      <c r="M25" s="63">
        <f t="shared" si="5"/>
        <v>55981357817</v>
      </c>
      <c r="N25" s="63">
        <f t="shared" si="5"/>
        <v>3022964789</v>
      </c>
      <c r="O25" s="63">
        <f t="shared" si="5"/>
        <v>90669131419</v>
      </c>
      <c r="P25" s="63">
        <f t="shared" si="5"/>
        <v>12361736652</v>
      </c>
      <c r="Q25" s="63">
        <f t="shared" si="5"/>
        <v>451909723684</v>
      </c>
      <c r="R25" s="63">
        <f t="shared" si="5"/>
        <v>12581105211</v>
      </c>
      <c r="S25" s="50">
        <f t="shared" si="5"/>
        <v>1080647000</v>
      </c>
      <c r="T25" s="50">
        <f t="shared" si="5"/>
        <v>6823949000</v>
      </c>
      <c r="U25" s="50">
        <f>SUM(U26,U27,U28,U29,U30,U31,U32,U41,U42,U46,U47,U48,U49)</f>
        <v>1440860293238</v>
      </c>
      <c r="V25" s="52"/>
      <c r="W25" s="62">
        <f>SUM(W26,W27,W28,W29,W30,W31,W32,W41,W42,W46,W47,W48,W49)</f>
        <v>1432955697238</v>
      </c>
      <c r="X25" s="52"/>
      <c r="Y25" s="52">
        <f>+U25-T25-S25</f>
        <v>1432955697238</v>
      </c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18" customFormat="1" ht="22.5" customHeight="1">
      <c r="A26" s="28"/>
      <c r="B26" s="26" t="s">
        <v>7</v>
      </c>
      <c r="D26" s="27" t="s">
        <v>8</v>
      </c>
      <c r="F26" s="12">
        <v>3479024011</v>
      </c>
      <c r="G26" s="12">
        <v>1650101260</v>
      </c>
      <c r="H26" s="12">
        <v>4520653360</v>
      </c>
      <c r="I26" s="12">
        <v>6105528217</v>
      </c>
      <c r="J26" s="12">
        <v>9049040988</v>
      </c>
      <c r="K26" s="12">
        <v>60889656280</v>
      </c>
      <c r="L26" s="12">
        <v>4406231124</v>
      </c>
      <c r="M26" s="12">
        <v>3308463350</v>
      </c>
      <c r="N26" s="12">
        <v>2578409889</v>
      </c>
      <c r="O26" s="12">
        <v>2856325085</v>
      </c>
      <c r="P26" s="12">
        <v>9229787900</v>
      </c>
      <c r="Q26" s="12">
        <v>6771953110</v>
      </c>
      <c r="R26" s="12">
        <v>8204483921</v>
      </c>
      <c r="S26" s="12">
        <v>942146000</v>
      </c>
      <c r="T26" s="12">
        <v>4355406000</v>
      </c>
      <c r="U26" s="12">
        <f aca="true" t="shared" si="6" ref="U26:U31">SUM(F26:T26)</f>
        <v>128347210495</v>
      </c>
      <c r="V26" s="29"/>
      <c r="W26" s="61">
        <f t="shared" si="1"/>
        <v>123049658495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8" customFormat="1" ht="22.5" customHeight="1">
      <c r="A27" s="28"/>
      <c r="B27" s="26" t="s">
        <v>9</v>
      </c>
      <c r="D27" s="27" t="s">
        <v>10</v>
      </c>
      <c r="F27" s="12">
        <v>112142534</v>
      </c>
      <c r="G27" s="12">
        <v>73722776</v>
      </c>
      <c r="H27" s="12">
        <v>171358965</v>
      </c>
      <c r="I27" s="12">
        <v>248923068</v>
      </c>
      <c r="J27" s="12">
        <v>548365492</v>
      </c>
      <c r="K27" s="12">
        <v>3459191774</v>
      </c>
      <c r="L27" s="12">
        <v>234291577</v>
      </c>
      <c r="M27" s="12">
        <v>120330134</v>
      </c>
      <c r="N27" s="12">
        <v>103169631</v>
      </c>
      <c r="O27" s="12">
        <v>332639145</v>
      </c>
      <c r="P27" s="12">
        <v>1910531399</v>
      </c>
      <c r="Q27" s="12">
        <v>468664002</v>
      </c>
      <c r="R27" s="12">
        <v>421330849</v>
      </c>
      <c r="S27" s="12">
        <v>61306000</v>
      </c>
      <c r="T27" s="12">
        <v>1390569000</v>
      </c>
      <c r="U27" s="12">
        <f t="shared" si="6"/>
        <v>9656536346</v>
      </c>
      <c r="V27" s="29"/>
      <c r="W27" s="61">
        <f t="shared" si="1"/>
        <v>8204661346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18" customFormat="1" ht="22.5" customHeight="1">
      <c r="A28" s="28"/>
      <c r="B28" s="26" t="s">
        <v>11</v>
      </c>
      <c r="D28" s="27" t="s">
        <v>52</v>
      </c>
      <c r="F28" s="12">
        <v>230223588</v>
      </c>
      <c r="G28" s="12">
        <v>142989005</v>
      </c>
      <c r="H28" s="12">
        <v>106947367</v>
      </c>
      <c r="I28" s="12">
        <v>202519782</v>
      </c>
      <c r="J28" s="12">
        <v>112277571</v>
      </c>
      <c r="K28" s="12">
        <v>1429688747</v>
      </c>
      <c r="L28" s="12">
        <v>86761651</v>
      </c>
      <c r="M28" s="12">
        <v>33836314</v>
      </c>
      <c r="N28" s="12">
        <v>140018061</v>
      </c>
      <c r="O28" s="12"/>
      <c r="P28" s="12">
        <v>202959609</v>
      </c>
      <c r="Q28" s="12">
        <v>27138859</v>
      </c>
      <c r="R28" s="12">
        <v>186528090</v>
      </c>
      <c r="S28" s="12"/>
      <c r="T28" s="12"/>
      <c r="U28" s="12">
        <f t="shared" si="6"/>
        <v>2901888644</v>
      </c>
      <c r="V28" s="29"/>
      <c r="W28" s="61">
        <f t="shared" si="1"/>
        <v>2901888644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8" customFormat="1" ht="22.5" customHeight="1">
      <c r="A29" s="28"/>
      <c r="B29" s="26" t="s">
        <v>12</v>
      </c>
      <c r="D29" s="27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319096835</v>
      </c>
      <c r="R29" s="12">
        <v>138465000</v>
      </c>
      <c r="S29" s="12"/>
      <c r="T29" s="12"/>
      <c r="U29" s="12">
        <f t="shared" si="6"/>
        <v>536526757</v>
      </c>
      <c r="V29" s="29"/>
      <c r="W29" s="61">
        <f t="shared" si="1"/>
        <v>536526757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8" customFormat="1" ht="22.5" customHeight="1">
      <c r="A30" s="28"/>
      <c r="B30" s="26" t="s">
        <v>13</v>
      </c>
      <c r="D30" s="27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9"/>
      <c r="W30" s="5">
        <f t="shared" si="1"/>
        <v>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18" customFormat="1" ht="22.5" customHeight="1">
      <c r="A31" s="28"/>
      <c r="B31" s="26" t="s">
        <v>75</v>
      </c>
      <c r="D31" s="27" t="s">
        <v>67</v>
      </c>
      <c r="F31" s="12"/>
      <c r="G31" s="12"/>
      <c r="H31" s="12"/>
      <c r="I31" s="12">
        <v>93229554</v>
      </c>
      <c r="J31" s="12">
        <v>961913214</v>
      </c>
      <c r="K31" s="12">
        <v>606460102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1766087846</v>
      </c>
      <c r="V31" s="29"/>
      <c r="W31" s="61">
        <f t="shared" si="1"/>
        <v>1766087846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6" customFormat="1" ht="22.5" customHeight="1">
      <c r="A32" s="28"/>
      <c r="B32" s="26" t="s">
        <v>76</v>
      </c>
      <c r="C32" s="18"/>
      <c r="D32" s="32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85156836</v>
      </c>
      <c r="I32" s="12">
        <f t="shared" si="7"/>
        <v>0</v>
      </c>
      <c r="J32" s="12">
        <f t="shared" si="7"/>
        <v>889931</v>
      </c>
      <c r="K32" s="12">
        <f t="shared" si="7"/>
        <v>2183842665</v>
      </c>
      <c r="L32" s="12">
        <f t="shared" si="7"/>
        <v>439678496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155006805</v>
      </c>
      <c r="Q32" s="12">
        <f>SUM(Q33:Q39)</f>
        <v>10227038</v>
      </c>
      <c r="R32" s="12">
        <f t="shared" si="7"/>
        <v>5959997</v>
      </c>
      <c r="S32" s="12">
        <f>SUM(S33:S39)</f>
        <v>31968000</v>
      </c>
      <c r="T32" s="12">
        <f>SUM(T33:T39)</f>
        <v>25881000</v>
      </c>
      <c r="U32" s="12">
        <f>SUM(U33:U40)</f>
        <v>2963792197</v>
      </c>
      <c r="V32" s="7"/>
      <c r="W32" s="5">
        <f t="shared" si="1"/>
        <v>2905943197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8"/>
      <c r="B33" s="42" t="s">
        <v>20</v>
      </c>
      <c r="C33" s="40"/>
      <c r="D33" s="43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9"/>
      <c r="W33" s="5">
        <f t="shared" si="1"/>
        <v>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18" customFormat="1" ht="22.5" customHeight="1">
      <c r="A34" s="28"/>
      <c r="B34" s="30" t="s">
        <v>39</v>
      </c>
      <c r="D34" s="27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9"/>
      <c r="W34" s="5">
        <f t="shared" si="1"/>
        <v>0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18" customFormat="1" ht="22.5" customHeight="1">
      <c r="A35" s="28"/>
      <c r="B35" s="30" t="s">
        <v>31</v>
      </c>
      <c r="D35" s="27" t="s">
        <v>33</v>
      </c>
      <c r="F35" s="12"/>
      <c r="G35" s="12"/>
      <c r="H35" s="12"/>
      <c r="I35" s="12"/>
      <c r="J35" s="12"/>
      <c r="K35" s="12">
        <v>36556800</v>
      </c>
      <c r="L35" s="12">
        <v>439638432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494631232</v>
      </c>
      <c r="V35" s="29"/>
      <c r="W35" s="61">
        <f t="shared" si="1"/>
        <v>494631232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18" customFormat="1" ht="22.5" customHeight="1">
      <c r="A36" s="28"/>
      <c r="B36" s="30" t="s">
        <v>32</v>
      </c>
      <c r="D36" s="27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1107000</v>
      </c>
      <c r="T36" s="12"/>
      <c r="U36" s="12">
        <f t="shared" si="8"/>
        <v>10897422</v>
      </c>
      <c r="V36" s="29"/>
      <c r="W36" s="61">
        <f t="shared" si="1"/>
        <v>9790422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18" customFormat="1" ht="22.5" customHeight="1">
      <c r="A37" s="28"/>
      <c r="B37" s="30" t="s">
        <v>37</v>
      </c>
      <c r="D37" s="27" t="s">
        <v>47</v>
      </c>
      <c r="F37" s="12"/>
      <c r="G37" s="12"/>
      <c r="H37" s="12">
        <v>3543426</v>
      </c>
      <c r="I37" s="12"/>
      <c r="J37" s="12"/>
      <c r="K37" s="12">
        <v>2015875146</v>
      </c>
      <c r="L37" s="12"/>
      <c r="M37" s="12">
        <v>374850</v>
      </c>
      <c r="N37" s="12"/>
      <c r="O37" s="12"/>
      <c r="P37" s="12">
        <v>9398132</v>
      </c>
      <c r="Q37" s="12"/>
      <c r="R37" s="12"/>
      <c r="S37" s="12">
        <v>22696000</v>
      </c>
      <c r="T37" s="12"/>
      <c r="U37" s="12">
        <f t="shared" si="8"/>
        <v>2051887554</v>
      </c>
      <c r="V37" s="29"/>
      <c r="W37" s="61">
        <f t="shared" si="1"/>
        <v>2029191554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s="18" customFormat="1" ht="22.5" customHeight="1">
      <c r="A38" s="28"/>
      <c r="B38" s="30" t="s">
        <v>21</v>
      </c>
      <c r="D38" s="27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4148492</v>
      </c>
      <c r="R38" s="12">
        <v>5897000</v>
      </c>
      <c r="S38" s="12">
        <v>5111000</v>
      </c>
      <c r="T38" s="12">
        <v>18507000</v>
      </c>
      <c r="U38" s="12">
        <f t="shared" si="8"/>
        <v>108260807</v>
      </c>
      <c r="V38" s="29"/>
      <c r="W38" s="61">
        <f t="shared" si="1"/>
        <v>84642807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18" customFormat="1" ht="22.5" customHeight="1">
      <c r="A39" s="28"/>
      <c r="B39" s="30" t="s">
        <v>23</v>
      </c>
      <c r="D39" s="27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62273542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6078546</v>
      </c>
      <c r="R39" s="12">
        <v>62997</v>
      </c>
      <c r="S39" s="12">
        <v>3054000</v>
      </c>
      <c r="T39" s="12">
        <v>7374000</v>
      </c>
      <c r="U39" s="12">
        <f t="shared" si="8"/>
        <v>298115182</v>
      </c>
      <c r="V39" s="29"/>
      <c r="W39" s="61">
        <f t="shared" si="1"/>
        <v>287687182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s="18" customFormat="1" ht="22.5" customHeight="1">
      <c r="A40" s="28"/>
      <c r="B40" s="30" t="s">
        <v>96</v>
      </c>
      <c r="D40" s="27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9"/>
      <c r="W40" s="5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18" customFormat="1" ht="22.5" customHeight="1">
      <c r="A41" s="28"/>
      <c r="B41" s="33">
        <v>30</v>
      </c>
      <c r="C41" s="34"/>
      <c r="D41" s="35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9"/>
      <c r="W41" s="5">
        <f t="shared" si="1"/>
        <v>0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22.5" customHeight="1">
      <c r="A42" s="3"/>
      <c r="B42" s="33" t="s">
        <v>77</v>
      </c>
      <c r="C42" s="34"/>
      <c r="D42" s="35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2083479455</v>
      </c>
      <c r="J42" s="14">
        <f t="shared" si="9"/>
        <v>54019807138</v>
      </c>
      <c r="K42" s="14">
        <f t="shared" si="9"/>
        <v>503354399558</v>
      </c>
      <c r="L42" s="14">
        <f t="shared" si="9"/>
        <v>36444443341</v>
      </c>
      <c r="M42" s="14">
        <f t="shared" si="9"/>
        <v>41928107544</v>
      </c>
      <c r="N42" s="14">
        <f t="shared" si="9"/>
        <v>95419903</v>
      </c>
      <c r="O42" s="14">
        <f t="shared" si="9"/>
        <v>67196225626</v>
      </c>
      <c r="P42" s="14">
        <f t="shared" si="9"/>
        <v>0</v>
      </c>
      <c r="Q42" s="14">
        <f>SUM(Q43:Q45)</f>
        <v>196953181138</v>
      </c>
      <c r="R42" s="14">
        <f t="shared" si="9"/>
        <v>1686569047</v>
      </c>
      <c r="S42" s="14">
        <f t="shared" si="9"/>
        <v>0</v>
      </c>
      <c r="T42" s="14">
        <f t="shared" si="9"/>
        <v>0</v>
      </c>
      <c r="U42" s="55">
        <f t="shared" si="9"/>
        <v>903761632750</v>
      </c>
      <c r="V42" s="2"/>
      <c r="W42" s="5">
        <f t="shared" si="1"/>
        <v>903761632750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8"/>
      <c r="B43" s="30" t="s">
        <v>20</v>
      </c>
      <c r="D43" s="27" t="s">
        <v>42</v>
      </c>
      <c r="F43" s="12">
        <v>0</v>
      </c>
      <c r="G43" s="12"/>
      <c r="H43" s="12"/>
      <c r="I43" s="12">
        <v>320983131</v>
      </c>
      <c r="J43" s="12">
        <v>132233429</v>
      </c>
      <c r="K43" s="12">
        <v>898215360</v>
      </c>
      <c r="L43" s="12">
        <v>129526787</v>
      </c>
      <c r="M43" s="12">
        <v>605915566</v>
      </c>
      <c r="N43" s="12">
        <v>95419903</v>
      </c>
      <c r="O43" s="12"/>
      <c r="P43" s="12"/>
      <c r="Q43" s="12"/>
      <c r="R43" s="12">
        <v>443226351</v>
      </c>
      <c r="S43" s="12"/>
      <c r="T43" s="12"/>
      <c r="U43" s="12">
        <f aca="true" t="shared" si="10" ref="U43:U49">SUM(F43:T43)</f>
        <v>2625520527</v>
      </c>
      <c r="V43" s="29"/>
      <c r="W43" s="61">
        <f t="shared" si="1"/>
        <v>2625520527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18" customFormat="1" ht="22.5" customHeight="1">
      <c r="A44" s="28"/>
      <c r="B44" s="30" t="s">
        <v>39</v>
      </c>
      <c r="D44" s="27" t="s">
        <v>43</v>
      </c>
      <c r="F44" s="12"/>
      <c r="G44" s="12"/>
      <c r="H44" s="12"/>
      <c r="I44" s="12">
        <v>1762496324</v>
      </c>
      <c r="J44" s="12">
        <v>53887573709</v>
      </c>
      <c r="K44" s="12">
        <v>502456184198</v>
      </c>
      <c r="L44" s="12">
        <v>36314916554</v>
      </c>
      <c r="M44" s="12">
        <v>41322191978</v>
      </c>
      <c r="N44" s="12"/>
      <c r="O44" s="12">
        <v>67196225626</v>
      </c>
      <c r="P44" s="12"/>
      <c r="Q44" s="12">
        <v>196953181138</v>
      </c>
      <c r="R44" s="12">
        <v>1243342696</v>
      </c>
      <c r="S44" s="12"/>
      <c r="T44" s="12"/>
      <c r="U44" s="12">
        <f t="shared" si="10"/>
        <v>901136112223</v>
      </c>
      <c r="V44" s="29"/>
      <c r="W44" s="61">
        <f t="shared" si="1"/>
        <v>901136112223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s="18" customFormat="1" ht="22.5" customHeight="1">
      <c r="A45" s="28"/>
      <c r="B45" s="30" t="s">
        <v>31</v>
      </c>
      <c r="D45" s="27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9"/>
      <c r="W45" s="5">
        <f t="shared" si="1"/>
        <v>0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s="18" customFormat="1" ht="22.5" customHeight="1">
      <c r="A46" s="28"/>
      <c r="B46" s="26" t="s">
        <v>16</v>
      </c>
      <c r="D46" s="27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9"/>
      <c r="W46" s="5">
        <f t="shared" si="1"/>
        <v>0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18" customFormat="1" ht="22.5" customHeight="1">
      <c r="A47" s="28"/>
      <c r="B47" s="26" t="s">
        <v>17</v>
      </c>
      <c r="D47" s="27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223663773070</v>
      </c>
      <c r="R47" s="12"/>
      <c r="S47" s="12"/>
      <c r="T47" s="12"/>
      <c r="U47" s="12">
        <f>SUM(F47:T47)</f>
        <v>223663773070</v>
      </c>
      <c r="V47" s="29"/>
      <c r="W47" s="61">
        <f t="shared" si="1"/>
        <v>223663773070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s="18" customFormat="1" ht="22.5" customHeight="1">
      <c r="A48" s="28"/>
      <c r="B48" s="26" t="s">
        <v>78</v>
      </c>
      <c r="D48" s="27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22267802164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167262845133</v>
      </c>
      <c r="V48" s="29"/>
      <c r="W48" s="61">
        <f t="shared" si="1"/>
        <v>166165525133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18" customFormat="1" ht="22.5" customHeight="1">
      <c r="A49" s="28"/>
      <c r="B49" s="33" t="s">
        <v>79</v>
      </c>
      <c r="C49" s="34"/>
      <c r="D49" s="35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9"/>
      <c r="W49" s="5">
        <f t="shared" si="1"/>
        <v>0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295447000</v>
      </c>
      <c r="T51" s="11">
        <f>+T9-T25</f>
        <v>268484000</v>
      </c>
      <c r="U51" s="4">
        <f>+U9-U25</f>
        <v>-139838889525</v>
      </c>
      <c r="V51" s="4">
        <f>+V9-V25</f>
        <v>0</v>
      </c>
      <c r="W51" s="4">
        <f>+W9-W25</f>
        <v>-140402820525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1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2021-08-11T13:38:03Z</cp:lastPrinted>
  <dcterms:created xsi:type="dcterms:W3CDTF">1998-06-30T14:14:38Z</dcterms:created>
  <dcterms:modified xsi:type="dcterms:W3CDTF">2021-10-06T18:45:16Z</dcterms:modified>
  <cp:category/>
  <cp:version/>
  <cp:contentType/>
  <cp:contentStatus/>
</cp:coreProperties>
</file>