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4.xml" ContentType="application/vnd.openxmlformats-officedocument.spreadsheetml.pivotTable+xml"/>
  <Override PartName="/xl/pivotTables/pivotTable3.xml" ContentType="application/vnd.openxmlformats-officedocument.spreadsheetml.pivotTable+xml"/>
  <Override PartName="/xl/worksheets/sheet1.xml" ContentType="application/vnd.openxmlformats-officedocument.spreadsheetml.worksheet+xml"/>
  <Override PartName="/xl/theme/theme1.xml" ContentType="application/vnd.openxmlformats-officedocument.theme+xml"/>
  <Override PartName="/xl/pivotTables/pivotTable2.xml" ContentType="application/vnd.openxmlformats-officedocument.spreadsheetml.pivotTabl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1.xml" ContentType="application/vnd.openxmlformats-officedocument.spreadsheetml.pivotCacheRecord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120" yWindow="-120" windowWidth="19440" windowHeight="15000" tabRatio="599"/>
  </bookViews>
  <sheets>
    <sheet name="Resumen proyectos" sheetId="12" r:id="rId1"/>
    <sheet name="Detalle Proyectos" sheetId="7" r:id="rId2"/>
    <sheet name="RESUMEN" sheetId="6" state="hidden" r:id="rId3"/>
    <sheet name="LISTADOS" sheetId="3" state="hidden" r:id="rId4"/>
    <sheet name="PADRES - HIJOS" sheetId="9" state="hidden" r:id="rId5"/>
    <sheet name="Base TD" sheetId="11" state="hidden" r:id="rId6"/>
  </sheets>
  <externalReferences>
    <externalReference r:id="rId7"/>
  </externalReferences>
  <definedNames>
    <definedName name="_xlnm._FilterDatabase" localSheetId="5" hidden="1">'Base TD'!$A$1:$BF$75</definedName>
    <definedName name="_xlnm._FilterDatabase" localSheetId="1" hidden="1">'Detalle Proyectos'!$A$14:$BE$216</definedName>
    <definedName name="AREA">LISTADOS!$B$6:$B$8</definedName>
    <definedName name="_xlnm.Print_Area" localSheetId="1">'Detalle Proyectos'!$A$12:$AW$135</definedName>
    <definedName name="COMP_INDIGENA">LISTADOS!$B$21:$B$23</definedName>
    <definedName name="COMUNAS">LISTADOS!$E$21:$E$52</definedName>
    <definedName name="ESTADOS">LISTADOS!$I$7:$I$14</definedName>
    <definedName name="ETAPA">LISTADOS!$C$7:$C$12</definedName>
    <definedName name="ETAPAS_PROGRAMA">LISTADOS!$F$7:$F$8</definedName>
    <definedName name="MAGNITUD_PGMA">LISTADOS!$G$6:$G$23</definedName>
    <definedName name="MAGNITUD_PGMAS">LISTADOS!$G$6:$G$23</definedName>
    <definedName name="MAGNITUD_PROYECTOS">LISTADOS!$D$6:$D$16</definedName>
    <definedName name="PROVINCIA">LISTADOS!$C$20:$C$23</definedName>
  </definedNames>
  <calcPr calcId="144525"/>
  <pivotCaches>
    <pivotCache cacheId="14" r:id="rId8"/>
    <pivotCache cacheId="3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5" i="11" l="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BE75" i="11"/>
  <c r="AM75" i="11"/>
  <c r="AX75" i="11" s="1"/>
  <c r="AL75" i="11"/>
  <c r="AK75" i="11"/>
  <c r="BC75" i="11" s="1"/>
  <c r="L75" i="11"/>
  <c r="BE74" i="11"/>
  <c r="AM74" i="11"/>
  <c r="AX74" i="11" s="1"/>
  <c r="AL74" i="11"/>
  <c r="AK74" i="11"/>
  <c r="BC74" i="11" s="1"/>
  <c r="L74" i="11"/>
  <c r="BE73" i="11"/>
  <c r="AM73" i="11"/>
  <c r="AX73" i="11" s="1"/>
  <c r="AL73" i="11"/>
  <c r="AK73" i="11"/>
  <c r="BC73" i="11" s="1"/>
  <c r="L73" i="11"/>
  <c r="BE72" i="11"/>
  <c r="AM72" i="11"/>
  <c r="AX72" i="11" s="1"/>
  <c r="AL72" i="11"/>
  <c r="AK72" i="11"/>
  <c r="BC72" i="11" s="1"/>
  <c r="L72" i="11"/>
  <c r="BE71" i="11"/>
  <c r="AM71" i="11"/>
  <c r="AX71" i="11" s="1"/>
  <c r="AL71" i="11"/>
  <c r="AK71" i="11"/>
  <c r="BC71" i="11" s="1"/>
  <c r="L71" i="11"/>
  <c r="BE70" i="11"/>
  <c r="AM70" i="11"/>
  <c r="AX70" i="11" s="1"/>
  <c r="AL70" i="11"/>
  <c r="AK70" i="11"/>
  <c r="BC70" i="11" s="1"/>
  <c r="L70" i="11"/>
  <c r="BE69" i="11"/>
  <c r="AM69" i="11"/>
  <c r="AX69" i="11" s="1"/>
  <c r="AL69" i="11"/>
  <c r="AK69" i="11"/>
  <c r="BC69" i="11" s="1"/>
  <c r="L69" i="11"/>
  <c r="BE68" i="11"/>
  <c r="AM68" i="11"/>
  <c r="AX68" i="11" s="1"/>
  <c r="AL68" i="11"/>
  <c r="AK68" i="11"/>
  <c r="BC68" i="11" s="1"/>
  <c r="L68" i="11"/>
  <c r="BE67" i="11"/>
  <c r="AM67" i="11"/>
  <c r="AX67" i="11" s="1"/>
  <c r="AL67" i="11"/>
  <c r="AK67" i="11"/>
  <c r="BC67" i="11" s="1"/>
  <c r="L67" i="11"/>
  <c r="BE66" i="11"/>
  <c r="AM66" i="11"/>
  <c r="AX66" i="11" s="1"/>
  <c r="AL66" i="11"/>
  <c r="AK66" i="11"/>
  <c r="BC66" i="11" s="1"/>
  <c r="L66" i="11"/>
  <c r="BE65" i="11"/>
  <c r="AM65" i="11"/>
  <c r="AX65" i="11" s="1"/>
  <c r="AL65" i="11"/>
  <c r="AK65" i="11"/>
  <c r="BC65" i="11" s="1"/>
  <c r="L65" i="11"/>
  <c r="BE64" i="11"/>
  <c r="AM64" i="11"/>
  <c r="AX64" i="11" s="1"/>
  <c r="AL64" i="11"/>
  <c r="AK64" i="11"/>
  <c r="BC64" i="11" s="1"/>
  <c r="L64" i="11"/>
  <c r="BE63" i="11"/>
  <c r="AM63" i="11"/>
  <c r="AX63" i="11" s="1"/>
  <c r="AL63" i="11"/>
  <c r="AK63" i="11"/>
  <c r="BC63" i="11" s="1"/>
  <c r="L63" i="11"/>
  <c r="BE62" i="11"/>
  <c r="AM62" i="11"/>
  <c r="AX62" i="11" s="1"/>
  <c r="AL62" i="11"/>
  <c r="AK62" i="11"/>
  <c r="BC62" i="11" s="1"/>
  <c r="L62" i="11"/>
  <c r="BE61" i="11"/>
  <c r="AM61" i="11"/>
  <c r="AX61" i="11" s="1"/>
  <c r="AL61" i="11"/>
  <c r="AK61" i="11"/>
  <c r="BC61" i="11" s="1"/>
  <c r="L61" i="11"/>
  <c r="BE60" i="11"/>
  <c r="AM60" i="11"/>
  <c r="AX60" i="11" s="1"/>
  <c r="AL60" i="11"/>
  <c r="AK60" i="11"/>
  <c r="BC60" i="11" s="1"/>
  <c r="K60" i="11"/>
  <c r="BE59" i="11"/>
  <c r="AM59" i="11"/>
  <c r="AX59" i="11" s="1"/>
  <c r="AL59" i="11"/>
  <c r="AK59" i="11"/>
  <c r="BC59" i="11" s="1"/>
  <c r="K59" i="11"/>
  <c r="BE58" i="11"/>
  <c r="AM58" i="11"/>
  <c r="AX58" i="11" s="1"/>
  <c r="AL58" i="11"/>
  <c r="AK58" i="11"/>
  <c r="BC58" i="11" s="1"/>
  <c r="K58" i="11"/>
  <c r="BE57" i="11"/>
  <c r="AM57" i="11"/>
  <c r="AX57" i="11" s="1"/>
  <c r="AL57" i="11"/>
  <c r="AK57" i="11"/>
  <c r="BC57" i="11" s="1"/>
  <c r="K57" i="11"/>
  <c r="BE56" i="11"/>
  <c r="AM56" i="11"/>
  <c r="AX56" i="11" s="1"/>
  <c r="AL56" i="11"/>
  <c r="AK56" i="11"/>
  <c r="BC56" i="11" s="1"/>
  <c r="K56" i="11"/>
  <c r="BE55" i="11"/>
  <c r="AM55" i="11"/>
  <c r="AX55" i="11" s="1"/>
  <c r="AL55" i="11"/>
  <c r="AK55" i="11"/>
  <c r="BC55" i="11" s="1"/>
  <c r="K55" i="11"/>
  <c r="BE54" i="11"/>
  <c r="AM54" i="11"/>
  <c r="AX54" i="11" s="1"/>
  <c r="AL54" i="11"/>
  <c r="AK54" i="11"/>
  <c r="BC54" i="11" s="1"/>
  <c r="L54" i="11"/>
  <c r="BE53" i="11"/>
  <c r="AM53" i="11"/>
  <c r="AX53" i="11" s="1"/>
  <c r="AL53" i="11"/>
  <c r="AK53" i="11"/>
  <c r="BC53" i="11" s="1"/>
  <c r="L53" i="11"/>
  <c r="BE52" i="11"/>
  <c r="AM52" i="11"/>
  <c r="AX52" i="11" s="1"/>
  <c r="AL52" i="11"/>
  <c r="AK52" i="11"/>
  <c r="BC52" i="11" s="1"/>
  <c r="L52" i="11"/>
  <c r="BE51" i="11"/>
  <c r="AM51" i="11"/>
  <c r="AX51" i="11" s="1"/>
  <c r="AL51" i="11"/>
  <c r="AK51" i="11"/>
  <c r="BC51" i="11" s="1"/>
  <c r="L51" i="11"/>
  <c r="BE50" i="11"/>
  <c r="AM50" i="11"/>
  <c r="AX50" i="11" s="1"/>
  <c r="AL50" i="11"/>
  <c r="AK50" i="11"/>
  <c r="BC50" i="11" s="1"/>
  <c r="L50" i="11"/>
  <c r="BE49" i="11"/>
  <c r="AM49" i="11"/>
  <c r="AX49" i="11" s="1"/>
  <c r="AL49" i="11"/>
  <c r="AE49" i="11"/>
  <c r="AK49" i="11" s="1"/>
  <c r="L49" i="11"/>
  <c r="BE48" i="11"/>
  <c r="AM48" i="11"/>
  <c r="AX48" i="11" s="1"/>
  <c r="AL48" i="11"/>
  <c r="AK48" i="11"/>
  <c r="BD48" i="11" s="1"/>
  <c r="L48" i="11"/>
  <c r="BE47" i="11"/>
  <c r="AM47" i="11"/>
  <c r="AX47" i="11" s="1"/>
  <c r="AL47" i="11"/>
  <c r="AK47" i="11"/>
  <c r="BD47" i="11" s="1"/>
  <c r="L47" i="11"/>
  <c r="BE46" i="11"/>
  <c r="AM46" i="11"/>
  <c r="AX46" i="11" s="1"/>
  <c r="AL46" i="11"/>
  <c r="AK46" i="11"/>
  <c r="BD46" i="11" s="1"/>
  <c r="L46" i="11"/>
  <c r="BE45" i="11"/>
  <c r="AM45" i="11"/>
  <c r="AX45" i="11" s="1"/>
  <c r="AL45" i="11"/>
  <c r="AK45" i="11"/>
  <c r="BD45" i="11" s="1"/>
  <c r="L45" i="11"/>
  <c r="BE44" i="11"/>
  <c r="AM44" i="11"/>
  <c r="AX44" i="11" s="1"/>
  <c r="AL44" i="11"/>
  <c r="AK44" i="11"/>
  <c r="BD44" i="11" s="1"/>
  <c r="L44" i="11"/>
  <c r="BE43" i="11"/>
  <c r="AM43" i="11"/>
  <c r="AX43" i="11" s="1"/>
  <c r="AL43" i="11"/>
  <c r="AK43" i="11"/>
  <c r="BD43" i="11" s="1"/>
  <c r="L43" i="11"/>
  <c r="BE42" i="11"/>
  <c r="AM42" i="11"/>
  <c r="AX42" i="11" s="1"/>
  <c r="AL42" i="11"/>
  <c r="AK42" i="11"/>
  <c r="BD42" i="11" s="1"/>
  <c r="L42" i="11"/>
  <c r="BE41" i="11"/>
  <c r="AM41" i="11"/>
  <c r="AX41" i="11" s="1"/>
  <c r="AL41" i="11"/>
  <c r="AK41" i="11"/>
  <c r="BD41" i="11" s="1"/>
  <c r="L41" i="11"/>
  <c r="BE40" i="11"/>
  <c r="AM40" i="11"/>
  <c r="AX40" i="11" s="1"/>
  <c r="AL40" i="11"/>
  <c r="AK40" i="11"/>
  <c r="BD40" i="11" s="1"/>
  <c r="L40" i="11"/>
  <c r="BE39" i="11"/>
  <c r="AM39" i="11"/>
  <c r="AB39" i="11"/>
  <c r="AL39" i="11" s="1"/>
  <c r="L39" i="11"/>
  <c r="BE38" i="11"/>
  <c r="AM38" i="11"/>
  <c r="AX38" i="11" s="1"/>
  <c r="AL38" i="11"/>
  <c r="AK38" i="11"/>
  <c r="BC38" i="11" s="1"/>
  <c r="K38" i="11"/>
  <c r="BE37" i="11"/>
  <c r="AM37" i="11"/>
  <c r="AX37" i="11" s="1"/>
  <c r="AL37" i="11"/>
  <c r="AK37" i="11"/>
  <c r="BC37" i="11" s="1"/>
  <c r="L37" i="11"/>
  <c r="BE36" i="11"/>
  <c r="AM36" i="11"/>
  <c r="AX36" i="11" s="1"/>
  <c r="AL36" i="11"/>
  <c r="AK36" i="11"/>
  <c r="BC36" i="11" s="1"/>
  <c r="L36" i="11"/>
  <c r="BE35" i="11"/>
  <c r="AM35" i="11"/>
  <c r="AX35" i="11" s="1"/>
  <c r="AL35" i="11"/>
  <c r="AK35" i="11"/>
  <c r="BC35" i="11" s="1"/>
  <c r="L35" i="11"/>
  <c r="BE34" i="11"/>
  <c r="AM34" i="11"/>
  <c r="AX34" i="11" s="1"/>
  <c r="AL34" i="11"/>
  <c r="AK34" i="11"/>
  <c r="BC34" i="11" s="1"/>
  <c r="L34" i="11"/>
  <c r="BE33" i="11"/>
  <c r="AM33" i="11"/>
  <c r="AX33" i="11" s="1"/>
  <c r="AL33" i="11"/>
  <c r="AK33" i="11"/>
  <c r="BC33" i="11" s="1"/>
  <c r="L33" i="11"/>
  <c r="BE32" i="11"/>
  <c r="AM32" i="11"/>
  <c r="AX32" i="11" s="1"/>
  <c r="AL32" i="11"/>
  <c r="AK32" i="11"/>
  <c r="BC32" i="11" s="1"/>
  <c r="L32" i="11"/>
  <c r="BE31" i="11"/>
  <c r="AM31" i="11"/>
  <c r="AX31" i="11" s="1"/>
  <c r="AL31" i="11"/>
  <c r="AK31" i="11"/>
  <c r="BC31" i="11" s="1"/>
  <c r="K31" i="11"/>
  <c r="BE30" i="11"/>
  <c r="AM30" i="11"/>
  <c r="AX30" i="11" s="1"/>
  <c r="AL30" i="11"/>
  <c r="AK30" i="11"/>
  <c r="BC30" i="11" s="1"/>
  <c r="L30" i="11"/>
  <c r="BE29" i="11"/>
  <c r="AM29" i="11"/>
  <c r="AX29" i="11" s="1"/>
  <c r="AL29" i="11"/>
  <c r="AK29" i="11"/>
  <c r="BC29" i="11" s="1"/>
  <c r="L29" i="11"/>
  <c r="BE28" i="11"/>
  <c r="AM28" i="11"/>
  <c r="AX28" i="11" s="1"/>
  <c r="AL28" i="11"/>
  <c r="AK28" i="11"/>
  <c r="BC28" i="11" s="1"/>
  <c r="L28" i="11"/>
  <c r="BE27" i="11"/>
  <c r="AM27" i="11"/>
  <c r="AX27" i="11" s="1"/>
  <c r="AL27" i="11"/>
  <c r="AK27" i="11"/>
  <c r="BC27" i="11" s="1"/>
  <c r="L27" i="11"/>
  <c r="BE26" i="11"/>
  <c r="AM26" i="11"/>
  <c r="AX26" i="11" s="1"/>
  <c r="AL26" i="11"/>
  <c r="AK26" i="11"/>
  <c r="BC26" i="11" s="1"/>
  <c r="L26" i="11"/>
  <c r="BE23" i="11"/>
  <c r="AR23" i="11"/>
  <c r="L23" i="11"/>
  <c r="L18" i="11"/>
  <c r="BE17" i="11"/>
  <c r="AM17" i="11"/>
  <c r="AX17" i="11" s="1"/>
  <c r="AL17" i="11"/>
  <c r="AK17" i="11"/>
  <c r="BD17" i="11" s="1"/>
  <c r="L17" i="11"/>
  <c r="BE16" i="11"/>
  <c r="AM16" i="11"/>
  <c r="AX16" i="11" s="1"/>
  <c r="AL16" i="11"/>
  <c r="AK16" i="11"/>
  <c r="BD16" i="11" s="1"/>
  <c r="L16" i="11"/>
  <c r="BE15" i="11"/>
  <c r="AM15" i="11"/>
  <c r="AX15" i="11" s="1"/>
  <c r="AL15" i="11"/>
  <c r="AK15" i="11"/>
  <c r="BC15" i="11" s="1"/>
  <c r="L15" i="11"/>
  <c r="BE14" i="11"/>
  <c r="AM14" i="11"/>
  <c r="AX14" i="11" s="1"/>
  <c r="AL14" i="11"/>
  <c r="AK14" i="11"/>
  <c r="BD14" i="11" s="1"/>
  <c r="L14" i="11"/>
  <c r="BE13" i="11"/>
  <c r="AM13" i="11"/>
  <c r="AX13" i="11" s="1"/>
  <c r="AL13" i="11"/>
  <c r="AK13" i="11"/>
  <c r="BD13" i="11" s="1"/>
  <c r="L13" i="11"/>
  <c r="BE12" i="11"/>
  <c r="AM12" i="11"/>
  <c r="AX12" i="11" s="1"/>
  <c r="AL12" i="11"/>
  <c r="AK12" i="11"/>
  <c r="BD12" i="11" s="1"/>
  <c r="L12" i="11"/>
  <c r="BE11" i="11"/>
  <c r="AM11" i="11"/>
  <c r="AX11" i="11" s="1"/>
  <c r="AL11" i="11"/>
  <c r="AK11" i="11"/>
  <c r="BC11" i="11" s="1"/>
  <c r="L11" i="11"/>
  <c r="BE10" i="11"/>
  <c r="AM10" i="11"/>
  <c r="AX10" i="11" s="1"/>
  <c r="AL10" i="11"/>
  <c r="AK10" i="11"/>
  <c r="BC10" i="11" s="1"/>
  <c r="L10" i="11"/>
  <c r="BE9" i="11"/>
  <c r="AM9" i="11"/>
  <c r="AX9" i="11" s="1"/>
  <c r="AL9" i="11"/>
  <c r="AK9" i="11"/>
  <c r="BC9" i="11" s="1"/>
  <c r="L9" i="11"/>
  <c r="BE8" i="11"/>
  <c r="AM8" i="11"/>
  <c r="AX8" i="11" s="1"/>
  <c r="AL8" i="11"/>
  <c r="AK8" i="11"/>
  <c r="BC8" i="11" s="1"/>
  <c r="L8" i="11"/>
  <c r="BE7" i="11"/>
  <c r="AM7" i="11"/>
  <c r="AX7" i="11" s="1"/>
  <c r="AL7" i="11"/>
  <c r="AK7" i="11"/>
  <c r="BC7" i="11" s="1"/>
  <c r="L7" i="11"/>
  <c r="BE6" i="11"/>
  <c r="AM6" i="11"/>
  <c r="AX6" i="11" s="1"/>
  <c r="AL6" i="11"/>
  <c r="AK6" i="11"/>
  <c r="BC6" i="11" s="1"/>
  <c r="L6" i="11"/>
  <c r="BE5" i="11"/>
  <c r="AM5" i="11"/>
  <c r="AX5" i="11" s="1"/>
  <c r="AL5" i="11"/>
  <c r="AK5" i="11"/>
  <c r="BC5" i="11" s="1"/>
  <c r="L5" i="11"/>
  <c r="BE4" i="11"/>
  <c r="AM4" i="11"/>
  <c r="AX4" i="11" s="1"/>
  <c r="AL4" i="11"/>
  <c r="AK4" i="11"/>
  <c r="BC4" i="11" s="1"/>
  <c r="L4" i="11"/>
  <c r="BE3" i="11"/>
  <c r="AM3" i="11"/>
  <c r="AX3" i="11" s="1"/>
  <c r="AL3" i="11"/>
  <c r="AK3" i="11"/>
  <c r="BC3" i="11" s="1"/>
  <c r="L3" i="11"/>
  <c r="AM2" i="11"/>
  <c r="AX2" i="11" s="1"/>
  <c r="AL2" i="11"/>
  <c r="AK2" i="11"/>
  <c r="BD2" i="11" s="1"/>
  <c r="L2" i="11"/>
  <c r="AX39" i="11" l="1"/>
  <c r="AK39" i="11"/>
  <c r="BD39" i="11" s="1"/>
  <c r="BD5" i="11"/>
  <c r="BC13" i="11"/>
  <c r="BC16" i="11"/>
  <c r="BD7" i="11"/>
  <c r="BD9" i="11"/>
  <c r="BD3" i="11"/>
  <c r="AX23" i="11"/>
  <c r="BD27" i="11"/>
  <c r="BD31" i="11"/>
  <c r="BD35" i="11"/>
  <c r="BD50" i="11"/>
  <c r="BD54" i="11"/>
  <c r="BD58" i="11"/>
  <c r="BD62" i="11"/>
  <c r="BD66" i="11"/>
  <c r="BD70" i="11"/>
  <c r="BD74" i="11"/>
  <c r="BC12" i="11"/>
  <c r="BD26" i="11"/>
  <c r="BD30" i="11"/>
  <c r="BD34" i="11"/>
  <c r="BD38" i="11"/>
  <c r="BD53" i="11"/>
  <c r="BD57" i="11"/>
  <c r="BD61" i="11"/>
  <c r="BD65" i="11"/>
  <c r="BD69" i="11"/>
  <c r="BD73" i="11"/>
  <c r="BD4" i="11"/>
  <c r="BD6" i="11"/>
  <c r="BD8" i="11"/>
  <c r="BD10" i="11"/>
  <c r="BD29" i="11"/>
  <c r="BD33" i="11"/>
  <c r="BD37" i="11"/>
  <c r="BD52" i="11"/>
  <c r="BD56" i="11"/>
  <c r="BD60" i="11"/>
  <c r="BD64" i="11"/>
  <c r="BD68" i="11"/>
  <c r="BD72" i="11"/>
  <c r="BD75" i="11"/>
  <c r="BD28" i="11"/>
  <c r="BD32" i="11"/>
  <c r="BD36" i="11"/>
  <c r="BD51" i="11"/>
  <c r="BD55" i="11"/>
  <c r="BD59" i="11"/>
  <c r="BD63" i="11"/>
  <c r="BD67" i="11"/>
  <c r="BD71" i="11"/>
  <c r="BD11" i="11"/>
  <c r="BC14" i="11"/>
  <c r="BD15" i="11"/>
  <c r="BC17" i="11"/>
  <c r="BC2" i="11"/>
  <c r="BD49" i="11"/>
  <c r="BC49" i="11"/>
  <c r="BC40" i="11"/>
  <c r="BC41" i="11"/>
  <c r="BC42" i="11"/>
  <c r="BC43" i="11"/>
  <c r="BC44" i="11"/>
  <c r="BC45" i="11"/>
  <c r="BC46" i="11"/>
  <c r="BC47" i="11"/>
  <c r="BC48" i="11"/>
  <c r="BC39" i="11" l="1"/>
  <c r="BC23" i="11"/>
  <c r="BD23" i="11"/>
  <c r="AD188" i="7" l="1"/>
  <c r="AK16" i="7" l="1"/>
  <c r="AK17" i="7"/>
  <c r="AK18" i="7"/>
  <c r="AK19" i="7"/>
  <c r="AK20" i="7"/>
  <c r="AK21" i="7"/>
  <c r="AK22" i="7"/>
  <c r="AK23" i="7"/>
  <c r="AK24" i="7"/>
  <c r="AK25" i="7"/>
  <c r="AK26" i="7"/>
  <c r="AK27" i="7"/>
  <c r="AK28" i="7"/>
  <c r="AK29" i="7"/>
  <c r="AK30" i="7"/>
  <c r="AK32" i="7"/>
  <c r="AK33" i="7"/>
  <c r="AK34" i="7"/>
  <c r="AK35" i="7"/>
  <c r="AK36" i="7"/>
  <c r="AK37" i="7"/>
  <c r="AK38" i="7"/>
  <c r="AK39" i="7"/>
  <c r="AK40" i="7"/>
  <c r="AK41" i="7"/>
  <c r="AK42" i="7"/>
  <c r="AK43" i="7"/>
  <c r="AK44" i="7"/>
  <c r="AK45" i="7"/>
  <c r="AK47" i="7"/>
  <c r="AK48" i="7"/>
  <c r="AK49" i="7"/>
  <c r="AK51" i="7"/>
  <c r="AK52" i="7"/>
  <c r="AK53" i="7"/>
  <c r="AK54" i="7"/>
  <c r="AK55" i="7"/>
  <c r="AK56" i="7"/>
  <c r="AK57" i="7"/>
  <c r="AK58" i="7"/>
  <c r="AK59" i="7"/>
  <c r="AK60" i="7"/>
  <c r="AK61" i="7"/>
  <c r="AK62" i="7"/>
  <c r="AK63" i="7"/>
  <c r="AK64" i="7"/>
  <c r="AK65" i="7"/>
  <c r="AK66" i="7"/>
  <c r="AK67" i="7"/>
  <c r="AK68" i="7"/>
  <c r="AK69" i="7"/>
  <c r="AK70" i="7"/>
  <c r="AK71" i="7"/>
  <c r="AK72" i="7"/>
  <c r="AK73" i="7"/>
  <c r="AK74" i="7"/>
  <c r="AK75" i="7"/>
  <c r="AK76" i="7"/>
  <c r="AK77" i="7"/>
  <c r="AK78" i="7"/>
  <c r="AK80" i="7"/>
  <c r="AK81" i="7"/>
  <c r="AK82" i="7"/>
  <c r="AK83" i="7"/>
  <c r="AK84" i="7"/>
  <c r="AK85" i="7"/>
  <c r="AK86" i="7"/>
  <c r="AK87" i="7"/>
  <c r="AK88" i="7"/>
  <c r="AK89" i="7"/>
  <c r="AK90" i="7"/>
  <c r="AK91" i="7"/>
  <c r="AK92" i="7"/>
  <c r="AK93" i="7"/>
  <c r="AK95" i="7"/>
  <c r="AK96" i="7"/>
  <c r="AK97" i="7"/>
  <c r="AK98" i="7"/>
  <c r="AK99" i="7"/>
  <c r="AK100" i="7"/>
  <c r="AK101" i="7"/>
  <c r="AK102" i="7"/>
  <c r="AK103" i="7"/>
  <c r="AK104" i="7"/>
  <c r="AK105" i="7"/>
  <c r="AK106" i="7"/>
  <c r="AK107" i="7"/>
  <c r="AK108" i="7"/>
  <c r="AK109" i="7"/>
  <c r="AK110" i="7"/>
  <c r="AK111" i="7"/>
  <c r="AK112" i="7"/>
  <c r="AK113" i="7"/>
  <c r="AK114" i="7"/>
  <c r="AK115" i="7"/>
  <c r="AK116" i="7"/>
  <c r="AK117" i="7"/>
  <c r="AK118" i="7"/>
  <c r="AK119" i="7"/>
  <c r="AK120" i="7"/>
  <c r="AK122" i="7"/>
  <c r="AK123" i="7"/>
  <c r="AK124" i="7"/>
  <c r="AK125" i="7"/>
  <c r="AK126" i="7"/>
  <c r="AK127" i="7"/>
  <c r="AK128" i="7"/>
  <c r="AK129" i="7"/>
  <c r="AK130" i="7"/>
  <c r="AK131" i="7"/>
  <c r="AK133" i="7"/>
  <c r="AK134" i="7"/>
  <c r="AK135" i="7"/>
  <c r="AK136" i="7"/>
  <c r="AK137" i="7"/>
  <c r="AK138" i="7"/>
  <c r="AK139" i="7"/>
  <c r="AK140" i="7"/>
  <c r="AK141" i="7"/>
  <c r="AK142" i="7"/>
  <c r="AK143" i="7"/>
  <c r="AK144" i="7"/>
  <c r="AK145" i="7"/>
  <c r="AK146" i="7"/>
  <c r="AK147" i="7"/>
  <c r="AK148" i="7"/>
  <c r="AK149" i="7"/>
  <c r="AK150" i="7"/>
  <c r="AK151" i="7"/>
  <c r="AK153" i="7"/>
  <c r="AK154" i="7"/>
  <c r="AK155" i="7"/>
  <c r="AK156" i="7"/>
  <c r="AK157" i="7"/>
  <c r="AK158" i="7"/>
  <c r="AK159" i="7"/>
  <c r="AK160" i="7"/>
  <c r="AK161" i="7"/>
  <c r="AK162" i="7"/>
  <c r="AK163" i="7"/>
  <c r="AK164" i="7"/>
  <c r="AK165" i="7"/>
  <c r="AK166" i="7"/>
  <c r="AK167" i="7"/>
  <c r="AK168" i="7"/>
  <c r="AK169" i="7"/>
  <c r="AK170" i="7"/>
  <c r="AK171" i="7"/>
  <c r="AK172" i="7"/>
  <c r="AK173" i="7"/>
  <c r="AK174" i="7"/>
  <c r="AK175" i="7"/>
  <c r="AK176" i="7"/>
  <c r="AK177" i="7"/>
  <c r="AK178" i="7"/>
  <c r="AK179" i="7"/>
  <c r="AK180" i="7"/>
  <c r="AK181" i="7"/>
  <c r="AK182" i="7"/>
  <c r="AK183" i="7"/>
  <c r="AK184" i="7"/>
  <c r="AK185" i="7"/>
  <c r="AK186" i="7"/>
  <c r="AK187" i="7"/>
  <c r="AK188" i="7"/>
  <c r="AK189" i="7"/>
  <c r="AK190" i="7"/>
  <c r="AK191" i="7"/>
  <c r="AK192" i="7"/>
  <c r="AK193" i="7"/>
  <c r="AK194" i="7"/>
  <c r="AK195" i="7"/>
  <c r="AK196" i="7"/>
  <c r="AK197" i="7"/>
  <c r="AK198" i="7"/>
  <c r="AK199" i="7"/>
  <c r="AK200" i="7"/>
  <c r="AK201" i="7"/>
  <c r="AK202" i="7"/>
  <c r="AK203" i="7"/>
  <c r="AK204" i="7"/>
  <c r="AK205" i="7"/>
  <c r="AK206" i="7"/>
  <c r="AK207" i="7"/>
  <c r="AK208" i="7"/>
  <c r="AK209" i="7"/>
  <c r="AK210" i="7"/>
  <c r="AK211" i="7"/>
  <c r="AK212" i="7"/>
  <c r="AK213" i="7"/>
  <c r="AK214" i="7"/>
  <c r="AK15" i="7"/>
  <c r="AA178" i="7"/>
  <c r="AR132" i="7" l="1"/>
  <c r="G5" i="6"/>
  <c r="H5" i="6" s="1"/>
  <c r="G6" i="6"/>
  <c r="H6" i="6" s="1"/>
  <c r="G7" i="6"/>
  <c r="H7" i="6" s="1"/>
  <c r="G8" i="6"/>
  <c r="H8" i="6" s="1"/>
  <c r="G9" i="6"/>
  <c r="H9" i="6" s="1"/>
  <c r="G4" i="6"/>
  <c r="H4" i="6" s="1"/>
  <c r="F4" i="6"/>
  <c r="F5" i="6"/>
  <c r="F6" i="6"/>
  <c r="F7" i="6"/>
  <c r="F8" i="6"/>
  <c r="F9" i="6"/>
  <c r="AL214" i="7"/>
  <c r="AW214" i="7" s="1"/>
  <c r="AL213" i="7"/>
  <c r="AW213" i="7" s="1"/>
  <c r="AL212" i="7"/>
  <c r="AW212" i="7" s="1"/>
  <c r="AL211" i="7"/>
  <c r="AW211" i="7" s="1"/>
  <c r="AL210" i="7"/>
  <c r="AW210" i="7" s="1"/>
  <c r="AL209" i="7"/>
  <c r="AW209" i="7" s="1"/>
  <c r="AL208" i="7"/>
  <c r="AW208" i="7" s="1"/>
  <c r="AL207" i="7"/>
  <c r="AW207" i="7" s="1"/>
  <c r="AL206" i="7"/>
  <c r="AW206" i="7" s="1"/>
  <c r="AL205" i="7"/>
  <c r="AW205" i="7" s="1"/>
  <c r="AL204" i="7"/>
  <c r="AW204" i="7" s="1"/>
  <c r="AL203" i="7"/>
  <c r="AW203" i="7" s="1"/>
  <c r="AL202" i="7"/>
  <c r="AW202" i="7" s="1"/>
  <c r="AL201" i="7"/>
  <c r="AW201" i="7" s="1"/>
  <c r="AL200" i="7"/>
  <c r="AW200" i="7" s="1"/>
  <c r="AL199" i="7"/>
  <c r="AW199" i="7" s="1"/>
  <c r="AL198" i="7"/>
  <c r="AW198" i="7" s="1"/>
  <c r="AL197" i="7"/>
  <c r="AW197" i="7" s="1"/>
  <c r="AL196" i="7"/>
  <c r="AW196" i="7" s="1"/>
  <c r="AL195" i="7"/>
  <c r="AW195" i="7" s="1"/>
  <c r="AL194" i="7"/>
  <c r="AW194" i="7" s="1"/>
  <c r="AL193" i="7"/>
  <c r="AW193" i="7" s="1"/>
  <c r="AL192" i="7"/>
  <c r="AW192" i="7" s="1"/>
  <c r="AL191" i="7"/>
  <c r="AW191" i="7" s="1"/>
  <c r="AL190" i="7"/>
  <c r="AW190" i="7" s="1"/>
  <c r="AL189" i="7"/>
  <c r="AW189" i="7" s="1"/>
  <c r="AL188" i="7"/>
  <c r="AW188" i="7" s="1"/>
  <c r="AL187" i="7"/>
  <c r="AW187" i="7" s="1"/>
  <c r="AL186" i="7"/>
  <c r="AW186" i="7" s="1"/>
  <c r="AL185" i="7"/>
  <c r="AW185" i="7" s="1"/>
  <c r="AL184" i="7"/>
  <c r="AW184" i="7" s="1"/>
  <c r="AL183" i="7"/>
  <c r="AW183" i="7" s="1"/>
  <c r="AL182" i="7"/>
  <c r="AW182" i="7" s="1"/>
  <c r="AL181" i="7"/>
  <c r="AW181" i="7" s="1"/>
  <c r="AL180" i="7"/>
  <c r="AW180" i="7" s="1"/>
  <c r="AL179" i="7"/>
  <c r="AW179" i="7" s="1"/>
  <c r="AL178" i="7"/>
  <c r="AW178" i="7" s="1"/>
  <c r="AL177" i="7"/>
  <c r="AW177" i="7" s="1"/>
  <c r="AL176" i="7"/>
  <c r="AW176" i="7" s="1"/>
  <c r="AL175" i="7"/>
  <c r="AW175" i="7" s="1"/>
  <c r="AL174" i="7"/>
  <c r="AW174" i="7" s="1"/>
  <c r="AL173" i="7"/>
  <c r="AW173" i="7" s="1"/>
  <c r="AL172" i="7"/>
  <c r="AW172" i="7" s="1"/>
  <c r="AL171" i="7"/>
  <c r="AW171" i="7" s="1"/>
  <c r="AL170" i="7"/>
  <c r="AW170" i="7" s="1"/>
  <c r="AL169" i="7"/>
  <c r="AW169" i="7" s="1"/>
  <c r="AL168" i="7"/>
  <c r="AW168" i="7" s="1"/>
  <c r="AL167" i="7"/>
  <c r="AW167" i="7" s="1"/>
  <c r="AL166" i="7"/>
  <c r="AW166" i="7" s="1"/>
  <c r="AL165" i="7"/>
  <c r="AW165" i="7" s="1"/>
  <c r="AL164" i="7"/>
  <c r="AW164" i="7" s="1"/>
  <c r="AL163" i="7"/>
  <c r="AW163" i="7" s="1"/>
  <c r="AL162" i="7"/>
  <c r="AW162" i="7" s="1"/>
  <c r="AL161" i="7"/>
  <c r="AW161" i="7" s="1"/>
  <c r="AL160" i="7"/>
  <c r="AW160" i="7" s="1"/>
  <c r="AL159" i="7"/>
  <c r="AW159" i="7" s="1"/>
  <c r="AL158" i="7"/>
  <c r="AW158" i="7" s="1"/>
  <c r="AL157" i="7"/>
  <c r="AW157" i="7" s="1"/>
  <c r="AL156" i="7"/>
  <c r="AW156" i="7" s="1"/>
  <c r="AL155" i="7"/>
  <c r="AW155" i="7" s="1"/>
  <c r="AL154" i="7"/>
  <c r="AW154" i="7" s="1"/>
  <c r="AL153" i="7"/>
  <c r="AW153" i="7" s="1"/>
  <c r="AL151" i="7"/>
  <c r="AW151" i="7" s="1"/>
  <c r="AL150" i="7"/>
  <c r="AW150" i="7" s="1"/>
  <c r="AL149" i="7"/>
  <c r="AW149" i="7" s="1"/>
  <c r="AL148" i="7"/>
  <c r="AW148" i="7" s="1"/>
  <c r="AL147" i="7"/>
  <c r="AW147" i="7" s="1"/>
  <c r="AL146" i="7"/>
  <c r="AW146" i="7" s="1"/>
  <c r="AL145" i="7"/>
  <c r="AW145" i="7" s="1"/>
  <c r="AL144" i="7"/>
  <c r="AW144" i="7" s="1"/>
  <c r="AL143" i="7"/>
  <c r="AW143" i="7" s="1"/>
  <c r="AL142" i="7"/>
  <c r="AW142" i="7" s="1"/>
  <c r="AL141" i="7"/>
  <c r="AW141" i="7" s="1"/>
  <c r="AL140" i="7"/>
  <c r="AW140" i="7" s="1"/>
  <c r="AL139" i="7"/>
  <c r="AW139" i="7" s="1"/>
  <c r="AL138" i="7"/>
  <c r="AW138" i="7" s="1"/>
  <c r="AL137" i="7"/>
  <c r="AW137" i="7" s="1"/>
  <c r="AL136" i="7"/>
  <c r="AW136" i="7" s="1"/>
  <c r="AL135" i="7"/>
  <c r="AW135" i="7" s="1"/>
  <c r="AL134" i="7"/>
  <c r="AW134" i="7" s="1"/>
  <c r="AL133" i="7"/>
  <c r="AW133" i="7" s="1"/>
  <c r="AL131" i="7"/>
  <c r="AW131" i="7" s="1"/>
  <c r="AL130" i="7"/>
  <c r="AW130" i="7" s="1"/>
  <c r="AL129" i="7"/>
  <c r="AW129" i="7" s="1"/>
  <c r="AL128" i="7"/>
  <c r="AW128" i="7" s="1"/>
  <c r="AL127" i="7"/>
  <c r="AW127" i="7" s="1"/>
  <c r="AL126" i="7"/>
  <c r="AW126" i="7" s="1"/>
  <c r="AL125" i="7"/>
  <c r="AW125" i="7" s="1"/>
  <c r="AL124" i="7"/>
  <c r="AW124" i="7" s="1"/>
  <c r="AL123" i="7"/>
  <c r="AW123" i="7" s="1"/>
  <c r="AL122" i="7"/>
  <c r="AW122" i="7" s="1"/>
  <c r="AL120" i="7"/>
  <c r="AW120" i="7" s="1"/>
  <c r="AL119" i="7"/>
  <c r="AW119" i="7" s="1"/>
  <c r="AL118" i="7"/>
  <c r="AW118" i="7" s="1"/>
  <c r="AL117" i="7"/>
  <c r="AW117" i="7" s="1"/>
  <c r="AL116" i="7"/>
  <c r="AW116" i="7" s="1"/>
  <c r="AL115" i="7"/>
  <c r="AW115" i="7" s="1"/>
  <c r="AL114" i="7"/>
  <c r="AW114" i="7" s="1"/>
  <c r="AL113" i="7"/>
  <c r="AW113" i="7" s="1"/>
  <c r="AL112" i="7"/>
  <c r="AW112" i="7" s="1"/>
  <c r="AL111" i="7"/>
  <c r="AW111" i="7" s="1"/>
  <c r="AL110" i="7"/>
  <c r="AW110" i="7" s="1"/>
  <c r="AL109" i="7"/>
  <c r="AW109" i="7" s="1"/>
  <c r="AL108" i="7"/>
  <c r="AW108" i="7" s="1"/>
  <c r="AL107" i="7"/>
  <c r="AW107" i="7" s="1"/>
  <c r="AL106" i="7"/>
  <c r="AW106" i="7" s="1"/>
  <c r="AL105" i="7"/>
  <c r="AW105" i="7" s="1"/>
  <c r="AL104" i="7"/>
  <c r="AW104" i="7" s="1"/>
  <c r="AL103" i="7"/>
  <c r="AW103" i="7" s="1"/>
  <c r="AL102" i="7"/>
  <c r="AW102" i="7" s="1"/>
  <c r="AL101" i="7"/>
  <c r="AW101" i="7" s="1"/>
  <c r="AL100" i="7"/>
  <c r="AW100" i="7" s="1"/>
  <c r="AL99" i="7"/>
  <c r="AW99" i="7" s="1"/>
  <c r="AL98" i="7"/>
  <c r="AW98" i="7" s="1"/>
  <c r="AL97" i="7"/>
  <c r="AW97" i="7" s="1"/>
  <c r="AL96" i="7"/>
  <c r="AW96" i="7" s="1"/>
  <c r="AL95" i="7"/>
  <c r="AW95" i="7" s="1"/>
  <c r="AL93" i="7"/>
  <c r="AW93" i="7" s="1"/>
  <c r="AL92" i="7"/>
  <c r="AW92" i="7" s="1"/>
  <c r="AL91" i="7"/>
  <c r="AW91" i="7" s="1"/>
  <c r="AL90" i="7"/>
  <c r="AW90" i="7" s="1"/>
  <c r="AL89" i="7"/>
  <c r="AW89" i="7" s="1"/>
  <c r="AL88" i="7"/>
  <c r="AW88" i="7" s="1"/>
  <c r="AL87" i="7"/>
  <c r="AW87" i="7" s="1"/>
  <c r="AL86" i="7"/>
  <c r="AW86" i="7" s="1"/>
  <c r="AL85" i="7"/>
  <c r="AW85" i="7" s="1"/>
  <c r="AL84" i="7"/>
  <c r="AW84" i="7" s="1"/>
  <c r="AL83" i="7"/>
  <c r="AW83" i="7" s="1"/>
  <c r="AL82" i="7"/>
  <c r="AW82" i="7" s="1"/>
  <c r="AL81" i="7"/>
  <c r="AW81" i="7" s="1"/>
  <c r="AL80" i="7"/>
  <c r="AW80" i="7" s="1"/>
  <c r="AL78" i="7"/>
  <c r="AW78" i="7" s="1"/>
  <c r="AL77" i="7"/>
  <c r="AW77" i="7" s="1"/>
  <c r="AL76" i="7"/>
  <c r="AW76" i="7" s="1"/>
  <c r="AL75" i="7"/>
  <c r="AW75" i="7" s="1"/>
  <c r="AL74" i="7"/>
  <c r="AW74" i="7" s="1"/>
  <c r="AL73" i="7"/>
  <c r="AW73" i="7" s="1"/>
  <c r="AL72" i="7"/>
  <c r="AW72" i="7" s="1"/>
  <c r="AL71" i="7"/>
  <c r="AW71" i="7" s="1"/>
  <c r="AL70" i="7"/>
  <c r="AW70" i="7" s="1"/>
  <c r="AL69" i="7"/>
  <c r="AW69" i="7" s="1"/>
  <c r="AL68" i="7"/>
  <c r="AW68" i="7" s="1"/>
  <c r="AL67" i="7"/>
  <c r="AW67" i="7" s="1"/>
  <c r="AL66" i="7"/>
  <c r="AW66" i="7" s="1"/>
  <c r="AL65" i="7"/>
  <c r="AW65" i="7" s="1"/>
  <c r="AL64" i="7"/>
  <c r="AW64" i="7" s="1"/>
  <c r="AL63" i="7"/>
  <c r="AW63" i="7" s="1"/>
  <c r="AL62" i="7"/>
  <c r="AW62" i="7" s="1"/>
  <c r="AL61" i="7"/>
  <c r="AW61" i="7" s="1"/>
  <c r="AL60" i="7"/>
  <c r="AW60" i="7" s="1"/>
  <c r="AL59" i="7"/>
  <c r="AW59" i="7" s="1"/>
  <c r="AL58" i="7"/>
  <c r="AW58" i="7" s="1"/>
  <c r="AL57" i="7"/>
  <c r="AW57" i="7" s="1"/>
  <c r="AL56" i="7"/>
  <c r="AW56" i="7" s="1"/>
  <c r="AL55" i="7"/>
  <c r="AW55" i="7" s="1"/>
  <c r="AL54" i="7"/>
  <c r="AW54" i="7" s="1"/>
  <c r="AL53" i="7"/>
  <c r="AW53" i="7" s="1"/>
  <c r="AL52" i="7"/>
  <c r="AW52" i="7" s="1"/>
  <c r="AL51" i="7"/>
  <c r="AW51" i="7" s="1"/>
  <c r="AL49" i="7"/>
  <c r="AW49" i="7" s="1"/>
  <c r="AL48" i="7"/>
  <c r="AW48" i="7" s="1"/>
  <c r="AL47" i="7"/>
  <c r="AW47" i="7" s="1"/>
  <c r="AL45" i="7"/>
  <c r="AW45" i="7" s="1"/>
  <c r="AL44" i="7"/>
  <c r="AW44" i="7" s="1"/>
  <c r="AL43" i="7"/>
  <c r="AW43" i="7" s="1"/>
  <c r="AL42" i="7"/>
  <c r="AW42" i="7" s="1"/>
  <c r="AL41" i="7"/>
  <c r="AW41" i="7" s="1"/>
  <c r="AL40" i="7"/>
  <c r="AW40" i="7" s="1"/>
  <c r="AL39" i="7"/>
  <c r="AW39" i="7" s="1"/>
  <c r="AL38" i="7"/>
  <c r="AW38" i="7" s="1"/>
  <c r="AL37" i="7"/>
  <c r="AW37" i="7" s="1"/>
  <c r="AL36" i="7"/>
  <c r="AW36" i="7" s="1"/>
  <c r="AL35" i="7"/>
  <c r="AW35" i="7" s="1"/>
  <c r="AL34" i="7"/>
  <c r="AW34" i="7" s="1"/>
  <c r="AL33" i="7"/>
  <c r="AW33" i="7" s="1"/>
  <c r="AL32" i="7"/>
  <c r="AW32" i="7" s="1"/>
  <c r="AL30" i="7"/>
  <c r="AW30" i="7" s="1"/>
  <c r="AL29" i="7"/>
  <c r="AW29" i="7" s="1"/>
  <c r="AL28" i="7"/>
  <c r="AW28" i="7" s="1"/>
  <c r="AL27" i="7"/>
  <c r="AW27" i="7" s="1"/>
  <c r="AL26" i="7"/>
  <c r="AW26" i="7" s="1"/>
  <c r="AL25" i="7"/>
  <c r="AW25" i="7" s="1"/>
  <c r="AL24" i="7"/>
  <c r="AW24" i="7" s="1"/>
  <c r="AL23" i="7"/>
  <c r="AW23" i="7" s="1"/>
  <c r="AL22" i="7"/>
  <c r="AW22" i="7" s="1"/>
  <c r="AL21" i="7"/>
  <c r="AW21" i="7" s="1"/>
  <c r="AL20" i="7"/>
  <c r="AW20" i="7" s="1"/>
  <c r="AL19" i="7"/>
  <c r="AW19" i="7" s="1"/>
  <c r="AL18" i="7"/>
  <c r="AW18" i="7" s="1"/>
  <c r="AL17" i="7"/>
  <c r="AW17" i="7" s="1"/>
  <c r="AL16" i="7"/>
  <c r="AW16" i="7" s="1"/>
  <c r="AJ16" i="7"/>
  <c r="AJ17" i="7"/>
  <c r="AJ18" i="7"/>
  <c r="AJ19" i="7"/>
  <c r="AJ20" i="7"/>
  <c r="AJ21" i="7"/>
  <c r="AJ22" i="7"/>
  <c r="AJ23" i="7"/>
  <c r="AJ24" i="7"/>
  <c r="AJ25" i="7"/>
  <c r="AJ26" i="7"/>
  <c r="AJ27" i="7"/>
  <c r="AJ28" i="7"/>
  <c r="AJ29" i="7"/>
  <c r="AJ30" i="7"/>
  <c r="AJ32" i="7"/>
  <c r="AJ33" i="7"/>
  <c r="AJ34" i="7"/>
  <c r="AJ35" i="7"/>
  <c r="AJ36" i="7"/>
  <c r="AJ37" i="7"/>
  <c r="AJ38" i="7"/>
  <c r="AJ39" i="7"/>
  <c r="AJ40" i="7"/>
  <c r="AJ41" i="7"/>
  <c r="AJ42" i="7"/>
  <c r="AJ43" i="7"/>
  <c r="AJ44" i="7"/>
  <c r="AJ45" i="7"/>
  <c r="AJ47" i="7"/>
  <c r="AJ48" i="7"/>
  <c r="AJ49" i="7"/>
  <c r="AJ51" i="7"/>
  <c r="AJ52" i="7"/>
  <c r="AJ53" i="7"/>
  <c r="AJ54" i="7"/>
  <c r="AJ55" i="7"/>
  <c r="AJ56" i="7"/>
  <c r="AJ57" i="7"/>
  <c r="AJ58" i="7"/>
  <c r="AJ59" i="7"/>
  <c r="AJ60" i="7"/>
  <c r="AJ61" i="7"/>
  <c r="AJ62" i="7"/>
  <c r="AJ63" i="7"/>
  <c r="AJ64" i="7"/>
  <c r="AJ65" i="7"/>
  <c r="AJ66" i="7"/>
  <c r="AJ67" i="7"/>
  <c r="AJ68" i="7"/>
  <c r="AJ69" i="7"/>
  <c r="AJ70" i="7"/>
  <c r="AJ71" i="7"/>
  <c r="AJ72" i="7"/>
  <c r="AJ73" i="7"/>
  <c r="AJ74" i="7"/>
  <c r="AJ75" i="7"/>
  <c r="AJ76" i="7"/>
  <c r="AJ77" i="7"/>
  <c r="AJ78" i="7"/>
  <c r="AJ80" i="7"/>
  <c r="AJ81" i="7"/>
  <c r="AJ82" i="7"/>
  <c r="AJ83" i="7"/>
  <c r="AJ84" i="7"/>
  <c r="AJ85" i="7"/>
  <c r="AJ86" i="7"/>
  <c r="AJ87" i="7"/>
  <c r="AJ88" i="7"/>
  <c r="AJ89" i="7"/>
  <c r="AJ90" i="7"/>
  <c r="AJ91" i="7"/>
  <c r="AJ92" i="7"/>
  <c r="AJ93" i="7"/>
  <c r="AJ95" i="7"/>
  <c r="AJ96" i="7"/>
  <c r="AJ97" i="7"/>
  <c r="AJ98" i="7"/>
  <c r="AJ99" i="7"/>
  <c r="AJ100" i="7"/>
  <c r="AJ101" i="7"/>
  <c r="AJ102" i="7"/>
  <c r="AJ103" i="7"/>
  <c r="AJ104" i="7"/>
  <c r="AJ105" i="7"/>
  <c r="AJ106" i="7"/>
  <c r="AJ107" i="7"/>
  <c r="AJ108" i="7"/>
  <c r="AJ109" i="7"/>
  <c r="AJ110" i="7"/>
  <c r="AJ111" i="7"/>
  <c r="AJ112" i="7"/>
  <c r="AJ113" i="7"/>
  <c r="AJ114" i="7"/>
  <c r="AJ115" i="7"/>
  <c r="AJ116" i="7"/>
  <c r="AJ117" i="7"/>
  <c r="AJ118" i="7"/>
  <c r="AJ119" i="7"/>
  <c r="AJ120" i="7"/>
  <c r="AJ122" i="7"/>
  <c r="AJ123" i="7"/>
  <c r="AJ124" i="7"/>
  <c r="AJ125" i="7"/>
  <c r="AJ126" i="7"/>
  <c r="AJ127" i="7"/>
  <c r="AJ128" i="7"/>
  <c r="AJ129" i="7"/>
  <c r="AJ130" i="7"/>
  <c r="AJ131" i="7"/>
  <c r="AJ133" i="7"/>
  <c r="AJ134" i="7"/>
  <c r="AJ135" i="7"/>
  <c r="AJ136" i="7"/>
  <c r="AJ137" i="7"/>
  <c r="AJ138" i="7"/>
  <c r="AJ139" i="7"/>
  <c r="AJ140" i="7"/>
  <c r="AJ141" i="7"/>
  <c r="AJ142" i="7"/>
  <c r="AJ143" i="7"/>
  <c r="AJ144" i="7"/>
  <c r="AJ145" i="7"/>
  <c r="AJ146" i="7"/>
  <c r="AJ147" i="7"/>
  <c r="AJ148" i="7"/>
  <c r="AJ149" i="7"/>
  <c r="AJ150" i="7"/>
  <c r="AJ151" i="7"/>
  <c r="AJ153" i="7"/>
  <c r="AJ154" i="7"/>
  <c r="AJ155" i="7"/>
  <c r="AJ156" i="7"/>
  <c r="AJ157" i="7"/>
  <c r="AJ158" i="7"/>
  <c r="AJ159" i="7"/>
  <c r="AJ160" i="7"/>
  <c r="AJ161" i="7"/>
  <c r="AJ162" i="7"/>
  <c r="AJ163" i="7"/>
  <c r="AJ164" i="7"/>
  <c r="AJ165" i="7"/>
  <c r="AJ166" i="7"/>
  <c r="AJ167" i="7"/>
  <c r="AJ168" i="7"/>
  <c r="AJ169" i="7"/>
  <c r="AJ170" i="7"/>
  <c r="AJ171" i="7"/>
  <c r="AJ172" i="7"/>
  <c r="AJ173" i="7"/>
  <c r="AJ174" i="7"/>
  <c r="AJ175" i="7"/>
  <c r="AJ176" i="7"/>
  <c r="AJ177" i="7"/>
  <c r="AJ178" i="7"/>
  <c r="AJ179" i="7"/>
  <c r="AJ180" i="7"/>
  <c r="AJ181" i="7"/>
  <c r="AJ182" i="7"/>
  <c r="AJ183" i="7"/>
  <c r="AJ184" i="7"/>
  <c r="AJ185" i="7"/>
  <c r="AJ186" i="7"/>
  <c r="AJ187" i="7"/>
  <c r="AJ188" i="7"/>
  <c r="AJ189" i="7"/>
  <c r="AJ190" i="7"/>
  <c r="AJ191" i="7"/>
  <c r="AJ192" i="7"/>
  <c r="AJ193" i="7"/>
  <c r="AJ194" i="7"/>
  <c r="AJ195" i="7"/>
  <c r="AJ196" i="7"/>
  <c r="AJ197" i="7"/>
  <c r="AJ198" i="7"/>
  <c r="AJ199" i="7"/>
  <c r="AJ200" i="7"/>
  <c r="AJ201" i="7"/>
  <c r="AJ202" i="7"/>
  <c r="AJ203" i="7"/>
  <c r="AJ204" i="7"/>
  <c r="AJ205" i="7"/>
  <c r="AJ206" i="7"/>
  <c r="AJ207" i="7"/>
  <c r="AJ208" i="7"/>
  <c r="AJ209" i="7"/>
  <c r="AJ210" i="7"/>
  <c r="AJ211" i="7"/>
  <c r="AJ212" i="7"/>
  <c r="AJ213" i="7"/>
  <c r="AJ214" i="7"/>
  <c r="X50" i="7"/>
  <c r="Y50" i="7"/>
  <c r="Z50" i="7"/>
  <c r="AA50" i="7"/>
  <c r="AB50" i="7"/>
  <c r="AC50" i="7"/>
  <c r="AD50" i="7"/>
  <c r="AE50" i="7"/>
  <c r="AF50" i="7"/>
  <c r="AG50" i="7"/>
  <c r="AH50" i="7"/>
  <c r="AI50" i="7"/>
  <c r="AK50" i="7" l="1"/>
  <c r="BB213" i="7"/>
  <c r="BB205" i="7"/>
  <c r="BB181" i="7"/>
  <c r="BB161" i="7"/>
  <c r="BB140" i="7"/>
  <c r="BC118" i="7"/>
  <c r="BC98" i="7"/>
  <c r="BB72" i="7"/>
  <c r="BB56" i="7"/>
  <c r="BC34" i="7"/>
  <c r="BB197" i="7"/>
  <c r="BB177" i="7"/>
  <c r="BB153" i="7"/>
  <c r="BB131" i="7"/>
  <c r="BC106" i="7"/>
  <c r="BB85" i="7"/>
  <c r="BB64" i="7"/>
  <c r="BC38" i="7"/>
  <c r="BB17" i="7"/>
  <c r="BB212" i="7"/>
  <c r="BB208" i="7"/>
  <c r="BB204" i="7"/>
  <c r="BB200" i="7"/>
  <c r="BB196" i="7"/>
  <c r="BB192" i="7"/>
  <c r="BB188" i="7"/>
  <c r="BB184" i="7"/>
  <c r="BB180" i="7"/>
  <c r="BB176" i="7"/>
  <c r="BB172" i="7"/>
  <c r="BB168" i="7"/>
  <c r="BB164" i="7"/>
  <c r="BB160" i="7"/>
  <c r="BB156" i="7"/>
  <c r="BB151" i="7"/>
  <c r="BB147" i="7"/>
  <c r="BB143" i="7"/>
  <c r="BB139" i="7"/>
  <c r="BB135" i="7"/>
  <c r="BC130" i="7"/>
  <c r="BC126" i="7"/>
  <c r="BC122" i="7"/>
  <c r="BB117" i="7"/>
  <c r="BB113" i="7"/>
  <c r="BB109" i="7"/>
  <c r="BB105" i="7"/>
  <c r="BB101" i="7"/>
  <c r="BB97" i="7"/>
  <c r="BB92" i="7"/>
  <c r="BB88" i="7"/>
  <c r="BB84" i="7"/>
  <c r="BB80" i="7"/>
  <c r="BB75" i="7"/>
  <c r="BB71" i="7"/>
  <c r="BB67" i="7"/>
  <c r="BB63" i="7"/>
  <c r="BB59" i="7"/>
  <c r="BB55" i="7"/>
  <c r="BB51" i="7"/>
  <c r="BB45" i="7"/>
  <c r="BB41" i="7"/>
  <c r="BB37" i="7"/>
  <c r="BB33" i="7"/>
  <c r="BB28" i="7"/>
  <c r="BB24" i="7"/>
  <c r="BB20" i="7"/>
  <c r="BB16" i="7"/>
  <c r="BB201" i="7"/>
  <c r="BB169" i="7"/>
  <c r="BB127" i="7"/>
  <c r="BB93" i="7"/>
  <c r="BB60" i="7"/>
  <c r="BB29" i="7"/>
  <c r="BB185" i="7"/>
  <c r="BB148" i="7"/>
  <c r="BC114" i="7"/>
  <c r="BB81" i="7"/>
  <c r="BC42" i="7"/>
  <c r="BB211" i="7"/>
  <c r="BB207" i="7"/>
  <c r="BB203" i="7"/>
  <c r="BB199" i="7"/>
  <c r="BB195" i="7"/>
  <c r="BB191" i="7"/>
  <c r="BB187" i="7"/>
  <c r="BB183" i="7"/>
  <c r="BB179" i="7"/>
  <c r="BB175" i="7"/>
  <c r="BB171" i="7"/>
  <c r="BB167" i="7"/>
  <c r="BB163" i="7"/>
  <c r="BB159" i="7"/>
  <c r="BB155" i="7"/>
  <c r="BC150" i="7"/>
  <c r="BC146" i="7"/>
  <c r="BC142" i="7"/>
  <c r="BC138" i="7"/>
  <c r="BC134" i="7"/>
  <c r="BB129" i="7"/>
  <c r="BB125" i="7"/>
  <c r="BB120" i="7"/>
  <c r="BB116" i="7"/>
  <c r="BB112" i="7"/>
  <c r="BB108" i="7"/>
  <c r="BB104" i="7"/>
  <c r="BB100" i="7"/>
  <c r="BB96" i="7"/>
  <c r="BB91" i="7"/>
  <c r="BB87" i="7"/>
  <c r="BB83" i="7"/>
  <c r="BC78" i="7"/>
  <c r="BC74" i="7"/>
  <c r="BC70" i="7"/>
  <c r="BC66" i="7"/>
  <c r="BC62" i="7"/>
  <c r="BC58" i="7"/>
  <c r="BC54" i="7"/>
  <c r="BB49" i="7"/>
  <c r="BB44" i="7"/>
  <c r="BB40" i="7"/>
  <c r="BB36" i="7"/>
  <c r="BB32" i="7"/>
  <c r="BB27" i="7"/>
  <c r="BB23" i="7"/>
  <c r="BB19" i="7"/>
  <c r="BB209" i="7"/>
  <c r="BB189" i="7"/>
  <c r="BB165" i="7"/>
  <c r="BB144" i="7"/>
  <c r="BB123" i="7"/>
  <c r="BC102" i="7"/>
  <c r="BB76" i="7"/>
  <c r="BB47" i="7"/>
  <c r="BB21" i="7"/>
  <c r="BB193" i="7"/>
  <c r="BB173" i="7"/>
  <c r="BB157" i="7"/>
  <c r="BB136" i="7"/>
  <c r="BC110" i="7"/>
  <c r="BB89" i="7"/>
  <c r="BB68" i="7"/>
  <c r="BB52" i="7"/>
  <c r="BB25" i="7"/>
  <c r="BC210" i="7"/>
  <c r="BC206" i="7"/>
  <c r="BC202" i="7"/>
  <c r="BC198" i="7"/>
  <c r="BC194" i="7"/>
  <c r="BC190" i="7"/>
  <c r="BC186" i="7"/>
  <c r="BC182" i="7"/>
  <c r="BC178" i="7"/>
  <c r="BC174" i="7"/>
  <c r="BC170" i="7"/>
  <c r="BC166" i="7"/>
  <c r="BC162" i="7"/>
  <c r="BC158" i="7"/>
  <c r="BC154" i="7"/>
  <c r="BB149" i="7"/>
  <c r="BB145" i="7"/>
  <c r="BB141" i="7"/>
  <c r="BB137" i="7"/>
  <c r="BB133" i="7"/>
  <c r="BB128" i="7"/>
  <c r="BB124" i="7"/>
  <c r="BB119" i="7"/>
  <c r="BB115" i="7"/>
  <c r="BB111" i="7"/>
  <c r="BB107" i="7"/>
  <c r="BB103" i="7"/>
  <c r="BB99" i="7"/>
  <c r="BB95" i="7"/>
  <c r="BC90" i="7"/>
  <c r="BC86" i="7"/>
  <c r="BC82" i="7"/>
  <c r="BB77" i="7"/>
  <c r="BB73" i="7"/>
  <c r="BB69" i="7"/>
  <c r="BB65" i="7"/>
  <c r="BB61" i="7"/>
  <c r="BB57" i="7"/>
  <c r="BB53" i="7"/>
  <c r="BB48" i="7"/>
  <c r="BB43" i="7"/>
  <c r="BB39" i="7"/>
  <c r="BB35" i="7"/>
  <c r="BC30" i="7"/>
  <c r="BC26" i="7"/>
  <c r="BC22" i="7"/>
  <c r="BC18" i="7"/>
  <c r="BB186" i="7"/>
  <c r="F10" i="6"/>
  <c r="BB86" i="7"/>
  <c r="BB54" i="7"/>
  <c r="BB122" i="7"/>
  <c r="BB154" i="7"/>
  <c r="BB182" i="7"/>
  <c r="BB150" i="7"/>
  <c r="BB118" i="7"/>
  <c r="BB82" i="7"/>
  <c r="BB42" i="7"/>
  <c r="BB210" i="7"/>
  <c r="BB178" i="7"/>
  <c r="BB146" i="7"/>
  <c r="BB114" i="7"/>
  <c r="BB78" i="7"/>
  <c r="BB38" i="7"/>
  <c r="BB206" i="7"/>
  <c r="BB174" i="7"/>
  <c r="BB142" i="7"/>
  <c r="BB110" i="7"/>
  <c r="BB74" i="7"/>
  <c r="BB34" i="7"/>
  <c r="BB202" i="7"/>
  <c r="BB170" i="7"/>
  <c r="BB138" i="7"/>
  <c r="BB106" i="7"/>
  <c r="BB70" i="7"/>
  <c r="BB30" i="7"/>
  <c r="AJ50" i="7"/>
  <c r="BB198" i="7"/>
  <c r="BB166" i="7"/>
  <c r="BB134" i="7"/>
  <c r="BB102" i="7"/>
  <c r="BB66" i="7"/>
  <c r="BB26" i="7"/>
  <c r="BB194" i="7"/>
  <c r="BB162" i="7"/>
  <c r="BB130" i="7"/>
  <c r="BB98" i="7"/>
  <c r="BB62" i="7"/>
  <c r="BB22" i="7"/>
  <c r="BB190" i="7"/>
  <c r="BB158" i="7"/>
  <c r="BB126" i="7"/>
  <c r="BB90" i="7"/>
  <c r="BB58" i="7"/>
  <c r="BB18" i="7"/>
  <c r="BC213" i="7"/>
  <c r="BC209" i="7"/>
  <c r="BC205" i="7"/>
  <c r="BC201" i="7"/>
  <c r="BC197" i="7"/>
  <c r="BC193" i="7"/>
  <c r="BC189" i="7"/>
  <c r="BC185" i="7"/>
  <c r="BC181" i="7"/>
  <c r="BC177" i="7"/>
  <c r="BC173" i="7"/>
  <c r="BC169" i="7"/>
  <c r="BC165" i="7"/>
  <c r="BC161" i="7"/>
  <c r="BC157" i="7"/>
  <c r="BC153" i="7"/>
  <c r="BC149" i="7"/>
  <c r="BC145" i="7"/>
  <c r="BC141" i="7"/>
  <c r="BC137" i="7"/>
  <c r="BC133" i="7"/>
  <c r="BC129" i="7"/>
  <c r="BC125" i="7"/>
  <c r="BC117" i="7"/>
  <c r="BC113" i="7"/>
  <c r="BC109" i="7"/>
  <c r="BC105" i="7"/>
  <c r="BC101" i="7"/>
  <c r="BC97" i="7"/>
  <c r="BC93" i="7"/>
  <c r="BC89" i="7"/>
  <c r="BC85" i="7"/>
  <c r="BC81" i="7"/>
  <c r="BC77" i="7"/>
  <c r="BC73" i="7"/>
  <c r="BC69" i="7"/>
  <c r="BC65" i="7"/>
  <c r="BC61" i="7"/>
  <c r="BC57" i="7"/>
  <c r="BC53" i="7"/>
  <c r="BC49" i="7"/>
  <c r="BC45" i="7"/>
  <c r="BC41" i="7"/>
  <c r="BC37" i="7"/>
  <c r="BC33" i="7"/>
  <c r="BC29" i="7"/>
  <c r="BC25" i="7"/>
  <c r="BC21" i="7"/>
  <c r="BC17" i="7"/>
  <c r="BC212" i="7"/>
  <c r="BC208" i="7"/>
  <c r="BC204" i="7"/>
  <c r="BC200" i="7"/>
  <c r="BC196" i="7"/>
  <c r="BC192" i="7"/>
  <c r="BC188" i="7"/>
  <c r="BC184" i="7"/>
  <c r="BC180" i="7"/>
  <c r="BC176" i="7"/>
  <c r="BC172" i="7"/>
  <c r="BC168" i="7"/>
  <c r="BC164" i="7"/>
  <c r="BC160" i="7"/>
  <c r="BC156" i="7"/>
  <c r="BC148" i="7"/>
  <c r="BC144" i="7"/>
  <c r="BC140" i="7"/>
  <c r="BC136" i="7"/>
  <c r="BC128" i="7"/>
  <c r="BC124" i="7"/>
  <c r="BC120" i="7"/>
  <c r="BC116" i="7"/>
  <c r="BC112" i="7"/>
  <c r="BC108" i="7"/>
  <c r="BC104" i="7"/>
  <c r="BC100" i="7"/>
  <c r="BC96" i="7"/>
  <c r="BC92" i="7"/>
  <c r="BC88" i="7"/>
  <c r="BC84" i="7"/>
  <c r="BC80" i="7"/>
  <c r="BC76" i="7"/>
  <c r="BC72" i="7"/>
  <c r="BC68" i="7"/>
  <c r="BC64" i="7"/>
  <c r="BC60" i="7"/>
  <c r="BC56" i="7"/>
  <c r="BC52" i="7"/>
  <c r="BC48" i="7"/>
  <c r="BC44" i="7"/>
  <c r="BC40" i="7"/>
  <c r="BC36" i="7"/>
  <c r="BC32" i="7"/>
  <c r="BC28" i="7"/>
  <c r="BC24" i="7"/>
  <c r="BC20" i="7"/>
  <c r="BC16" i="7"/>
  <c r="BC211" i="7"/>
  <c r="BC207" i="7"/>
  <c r="BC203" i="7"/>
  <c r="BC199" i="7"/>
  <c r="BC195" i="7"/>
  <c r="BC191" i="7"/>
  <c r="BC187" i="7"/>
  <c r="BC183" i="7"/>
  <c r="BC179" i="7"/>
  <c r="BC175" i="7"/>
  <c r="BC171" i="7"/>
  <c r="BC167" i="7"/>
  <c r="BC163" i="7"/>
  <c r="BC159" i="7"/>
  <c r="BC155" i="7"/>
  <c r="BC151" i="7"/>
  <c r="BC147" i="7"/>
  <c r="BC143" i="7"/>
  <c r="BC139" i="7"/>
  <c r="BC135" i="7"/>
  <c r="BC131" i="7"/>
  <c r="BC127" i="7"/>
  <c r="BC123" i="7"/>
  <c r="BC119" i="7"/>
  <c r="BC115" i="7"/>
  <c r="BC111" i="7"/>
  <c r="BC107" i="7"/>
  <c r="BC103" i="7"/>
  <c r="BC99" i="7"/>
  <c r="BC95" i="7"/>
  <c r="BC91" i="7"/>
  <c r="BC87" i="7"/>
  <c r="BC83" i="7"/>
  <c r="BC75" i="7"/>
  <c r="BC71" i="7"/>
  <c r="BC67" i="7"/>
  <c r="BC63" i="7"/>
  <c r="BC59" i="7"/>
  <c r="BC55" i="7"/>
  <c r="BC51" i="7"/>
  <c r="BC47" i="7"/>
  <c r="BC43" i="7"/>
  <c r="BC39" i="7"/>
  <c r="BC35" i="7"/>
  <c r="BC27" i="7"/>
  <c r="BC23" i="7"/>
  <c r="BC19" i="7"/>
  <c r="BD17" i="7"/>
  <c r="BD18" i="7"/>
  <c r="BD19" i="7"/>
  <c r="BD20" i="7"/>
  <c r="BD21" i="7"/>
  <c r="BD22" i="7"/>
  <c r="BD23" i="7"/>
  <c r="BD24" i="7"/>
  <c r="BD25" i="7"/>
  <c r="BD26" i="7"/>
  <c r="BD27" i="7"/>
  <c r="BD28" i="7"/>
  <c r="BD29" i="7"/>
  <c r="BD30" i="7"/>
  <c r="BD31" i="7"/>
  <c r="BD32" i="7"/>
  <c r="BD33" i="7"/>
  <c r="BD34" i="7"/>
  <c r="BD35" i="7"/>
  <c r="BD36" i="7"/>
  <c r="BD37" i="7"/>
  <c r="BD38" i="7"/>
  <c r="BD39" i="7"/>
  <c r="BD40" i="7"/>
  <c r="BD41" i="7"/>
  <c r="BD42" i="7"/>
  <c r="BD43" i="7"/>
  <c r="BD44" i="7"/>
  <c r="BD45" i="7"/>
  <c r="BD46" i="7"/>
  <c r="BD47" i="7"/>
  <c r="BD48" i="7"/>
  <c r="BD49" i="7"/>
  <c r="BD50" i="7"/>
  <c r="BD51" i="7"/>
  <c r="BD52" i="7"/>
  <c r="BD53" i="7"/>
  <c r="BD54" i="7"/>
  <c r="BD55" i="7"/>
  <c r="BD56" i="7"/>
  <c r="BD57" i="7"/>
  <c r="BD58" i="7"/>
  <c r="BD59" i="7"/>
  <c r="BD60" i="7"/>
  <c r="BD61" i="7"/>
  <c r="BD62" i="7"/>
  <c r="BD63" i="7"/>
  <c r="BD64" i="7"/>
  <c r="BD65" i="7"/>
  <c r="BD66" i="7"/>
  <c r="BD67" i="7"/>
  <c r="BD68" i="7"/>
  <c r="BD69" i="7"/>
  <c r="BD70" i="7"/>
  <c r="BD71" i="7"/>
  <c r="BD72" i="7"/>
  <c r="BD73" i="7"/>
  <c r="BD74" i="7"/>
  <c r="BD75" i="7"/>
  <c r="BD76" i="7"/>
  <c r="BD77" i="7"/>
  <c r="BD78" i="7"/>
  <c r="BD79" i="7"/>
  <c r="BD80" i="7"/>
  <c r="BD81" i="7"/>
  <c r="BD82" i="7"/>
  <c r="BD83" i="7"/>
  <c r="BD84" i="7"/>
  <c r="BD85" i="7"/>
  <c r="BD86" i="7"/>
  <c r="BD87" i="7"/>
  <c r="BD88" i="7"/>
  <c r="BD89" i="7"/>
  <c r="BD90" i="7"/>
  <c r="BD91" i="7"/>
  <c r="BD92" i="7"/>
  <c r="BD93" i="7"/>
  <c r="BD94" i="7"/>
  <c r="BD95" i="7"/>
  <c r="BD96" i="7"/>
  <c r="BD97" i="7"/>
  <c r="BD98" i="7"/>
  <c r="BD99" i="7"/>
  <c r="BD100" i="7"/>
  <c r="BD101" i="7"/>
  <c r="BD102" i="7"/>
  <c r="BD103" i="7"/>
  <c r="BD104" i="7"/>
  <c r="BD105" i="7"/>
  <c r="BD106" i="7"/>
  <c r="BD107" i="7"/>
  <c r="BD108" i="7"/>
  <c r="BD109" i="7"/>
  <c r="BD110" i="7"/>
  <c r="BD111" i="7"/>
  <c r="BD112" i="7"/>
  <c r="BD113" i="7"/>
  <c r="BD114" i="7"/>
  <c r="BD115" i="7"/>
  <c r="BD116" i="7"/>
  <c r="BD117" i="7"/>
  <c r="BD118" i="7"/>
  <c r="BD119" i="7"/>
  <c r="BD120" i="7"/>
  <c r="BD121" i="7"/>
  <c r="BD122" i="7"/>
  <c r="BD123" i="7"/>
  <c r="BD124" i="7"/>
  <c r="BD125" i="7"/>
  <c r="BD126" i="7"/>
  <c r="BD127" i="7"/>
  <c r="BD128" i="7"/>
  <c r="BD129" i="7"/>
  <c r="BD130" i="7"/>
  <c r="BD131" i="7"/>
  <c r="BD132" i="7"/>
  <c r="BD133" i="7"/>
  <c r="BD134" i="7"/>
  <c r="BD135" i="7"/>
  <c r="BD136" i="7"/>
  <c r="BD137" i="7"/>
  <c r="BD138" i="7"/>
  <c r="BD139" i="7"/>
  <c r="BD140" i="7"/>
  <c r="BD141" i="7"/>
  <c r="BD142" i="7"/>
  <c r="BD143" i="7"/>
  <c r="BD144" i="7"/>
  <c r="BD145" i="7"/>
  <c r="BD146" i="7"/>
  <c r="BD147" i="7"/>
  <c r="BD148" i="7"/>
  <c r="BD149" i="7"/>
  <c r="BD150" i="7"/>
  <c r="BD151" i="7"/>
  <c r="BD152" i="7"/>
  <c r="BD153" i="7"/>
  <c r="BD154" i="7"/>
  <c r="BD155" i="7"/>
  <c r="BD156" i="7"/>
  <c r="BD157" i="7"/>
  <c r="BD158" i="7"/>
  <c r="BD159" i="7"/>
  <c r="BD160" i="7"/>
  <c r="BD161" i="7"/>
  <c r="BD162" i="7"/>
  <c r="BD163" i="7"/>
  <c r="BD164" i="7"/>
  <c r="BD165" i="7"/>
  <c r="BD166" i="7"/>
  <c r="BD167" i="7"/>
  <c r="BD168" i="7"/>
  <c r="BD169" i="7"/>
  <c r="BD170" i="7"/>
  <c r="BD171" i="7"/>
  <c r="BD172" i="7"/>
  <c r="BD173" i="7"/>
  <c r="BD174" i="7"/>
  <c r="BD175" i="7"/>
  <c r="BD176" i="7"/>
  <c r="BD177" i="7"/>
  <c r="BD178" i="7"/>
  <c r="BD179" i="7"/>
  <c r="BD180" i="7"/>
  <c r="BD181" i="7"/>
  <c r="BD182" i="7"/>
  <c r="BD183" i="7"/>
  <c r="BD184" i="7"/>
  <c r="BD185" i="7"/>
  <c r="BD186" i="7"/>
  <c r="BD187" i="7"/>
  <c r="BD188" i="7"/>
  <c r="BD189" i="7"/>
  <c r="BD190" i="7"/>
  <c r="BD191" i="7"/>
  <c r="BD192" i="7"/>
  <c r="BD193" i="7"/>
  <c r="BD194" i="7"/>
  <c r="BD195" i="7"/>
  <c r="BD196" i="7"/>
  <c r="BD197" i="7"/>
  <c r="BD198" i="7"/>
  <c r="BD199" i="7"/>
  <c r="BD200" i="7"/>
  <c r="BD201" i="7"/>
  <c r="BD202" i="7"/>
  <c r="BD203" i="7"/>
  <c r="BD204" i="7"/>
  <c r="BD205" i="7"/>
  <c r="BD206" i="7"/>
  <c r="BD207" i="7"/>
  <c r="BD208" i="7"/>
  <c r="BD209" i="7"/>
  <c r="BD210" i="7"/>
  <c r="BD211" i="7"/>
  <c r="BD212" i="7"/>
  <c r="BD213" i="7"/>
  <c r="BD214" i="7"/>
  <c r="BB50" i="7" l="1"/>
  <c r="BC50" i="7"/>
  <c r="AQ31" i="7"/>
  <c r="AL31" i="7" s="1"/>
  <c r="AQ46" i="7"/>
  <c r="AL46" i="7" s="1"/>
  <c r="AQ94" i="7"/>
  <c r="AL94" i="7" s="1"/>
  <c r="AQ121" i="7"/>
  <c r="AL121" i="7" s="1"/>
  <c r="AJ15" i="7"/>
  <c r="AL15" i="7"/>
  <c r="AW15" i="7" s="1"/>
  <c r="AM215" i="7"/>
  <c r="AN215" i="7"/>
  <c r="AO215" i="7"/>
  <c r="AP215" i="7"/>
  <c r="X31" i="7"/>
  <c r="X46" i="7"/>
  <c r="X79" i="7"/>
  <c r="X94" i="7"/>
  <c r="X121" i="7"/>
  <c r="X132" i="7"/>
  <c r="X152" i="7"/>
  <c r="K165" i="7"/>
  <c r="K166" i="7"/>
  <c r="K167" i="7"/>
  <c r="K168" i="7"/>
  <c r="K169" i="7"/>
  <c r="J170" i="7"/>
  <c r="K171" i="7"/>
  <c r="K172" i="7"/>
  <c r="K173" i="7"/>
  <c r="K174" i="7"/>
  <c r="K175" i="7"/>
  <c r="K176" i="7"/>
  <c r="J177" i="7"/>
  <c r="K178" i="7"/>
  <c r="K179" i="7"/>
  <c r="K180" i="7"/>
  <c r="K181" i="7"/>
  <c r="K182" i="7"/>
  <c r="K183" i="7"/>
  <c r="K184" i="7"/>
  <c r="K185" i="7"/>
  <c r="K186" i="7"/>
  <c r="K187" i="7"/>
  <c r="K188" i="7"/>
  <c r="C4" i="6"/>
  <c r="D4" i="6"/>
  <c r="E4" i="6"/>
  <c r="C5" i="6"/>
  <c r="D5" i="6"/>
  <c r="E5" i="6"/>
  <c r="C6" i="6"/>
  <c r="D6" i="6"/>
  <c r="E6" i="6"/>
  <c r="C7" i="6"/>
  <c r="D7" i="6"/>
  <c r="E7" i="6"/>
  <c r="C8" i="6"/>
  <c r="D8" i="6"/>
  <c r="E8" i="6"/>
  <c r="C9" i="6"/>
  <c r="D9" i="6"/>
  <c r="E9" i="6"/>
  <c r="K214" i="7"/>
  <c r="K213" i="7"/>
  <c r="K212" i="7"/>
  <c r="K211" i="7"/>
  <c r="K210" i="7"/>
  <c r="K209" i="7"/>
  <c r="K208" i="7"/>
  <c r="K207" i="7"/>
  <c r="K206" i="7"/>
  <c r="K205" i="7"/>
  <c r="K204" i="7"/>
  <c r="K203" i="7"/>
  <c r="K202" i="7"/>
  <c r="K201" i="7"/>
  <c r="K200" i="7"/>
  <c r="J199" i="7"/>
  <c r="J198" i="7"/>
  <c r="J197" i="7"/>
  <c r="J196" i="7"/>
  <c r="J195" i="7"/>
  <c r="J194" i="7"/>
  <c r="K193" i="7"/>
  <c r="K192" i="7"/>
  <c r="K191" i="7"/>
  <c r="K190" i="7"/>
  <c r="K189" i="7"/>
  <c r="K147" i="7"/>
  <c r="K146" i="7"/>
  <c r="K144" i="7"/>
  <c r="K142" i="7"/>
  <c r="K141" i="7"/>
  <c r="K140" i="7"/>
  <c r="K139" i="7"/>
  <c r="K138" i="7"/>
  <c r="K137" i="7"/>
  <c r="K136" i="7"/>
  <c r="K135" i="7"/>
  <c r="K134" i="7"/>
  <c r="K133" i="7"/>
  <c r="K132" i="7"/>
  <c r="K128" i="7"/>
  <c r="K127" i="7"/>
  <c r="K126" i="7"/>
  <c r="K125" i="7"/>
  <c r="K123" i="7"/>
  <c r="K122" i="7"/>
  <c r="K121" i="7"/>
  <c r="K120" i="7"/>
  <c r="K117" i="7"/>
  <c r="K116" i="7"/>
  <c r="K115" i="7"/>
  <c r="K114" i="7"/>
  <c r="K113" i="7"/>
  <c r="K112" i="7"/>
  <c r="K111" i="7"/>
  <c r="K110" i="7"/>
  <c r="K109" i="7"/>
  <c r="K108" i="7"/>
  <c r="K107" i="7"/>
  <c r="K106" i="7"/>
  <c r="K104" i="7"/>
  <c r="K103" i="7"/>
  <c r="K102" i="7"/>
  <c r="K101" i="7"/>
  <c r="K100" i="7"/>
  <c r="K99" i="7"/>
  <c r="K98" i="7"/>
  <c r="K97" i="7"/>
  <c r="K96" i="7"/>
  <c r="K95" i="7"/>
  <c r="K94" i="7"/>
  <c r="R93" i="7"/>
  <c r="R92" i="7"/>
  <c r="R91" i="7"/>
  <c r="R90" i="7"/>
  <c r="R89" i="7"/>
  <c r="R88" i="7"/>
  <c r="R87" i="7"/>
  <c r="R86" i="7"/>
  <c r="R85" i="7"/>
  <c r="R84" i="7"/>
  <c r="R83" i="7"/>
  <c r="R82" i="7"/>
  <c r="R81" i="7"/>
  <c r="R80" i="7"/>
  <c r="K76" i="7"/>
  <c r="K75" i="7"/>
  <c r="K74" i="7"/>
  <c r="K73" i="7"/>
  <c r="K72" i="7"/>
  <c r="K71" i="7"/>
  <c r="K70" i="7"/>
  <c r="K69" i="7"/>
  <c r="K68" i="7"/>
  <c r="K67" i="7"/>
  <c r="K66" i="7"/>
  <c r="K64" i="7"/>
  <c r="K63" i="7"/>
  <c r="K62" i="7"/>
  <c r="K61" i="7"/>
  <c r="K59" i="7"/>
  <c r="K58" i="7"/>
  <c r="K55" i="7"/>
  <c r="K54" i="7"/>
  <c r="K53" i="7"/>
  <c r="K52" i="7"/>
  <c r="K51" i="7"/>
  <c r="K50" i="7"/>
  <c r="K49" i="7"/>
  <c r="K48" i="7"/>
  <c r="K47" i="7"/>
  <c r="K46" i="7"/>
  <c r="K40" i="7"/>
  <c r="K39" i="7"/>
  <c r="K38" i="7"/>
  <c r="K37" i="7"/>
  <c r="K36" i="7"/>
  <c r="K35" i="7"/>
  <c r="K34" i="7"/>
  <c r="K33" i="7"/>
  <c r="K32" i="7"/>
  <c r="K31" i="7"/>
  <c r="K30" i="7"/>
  <c r="K29" i="7"/>
  <c r="K28" i="7"/>
  <c r="K27" i="7"/>
  <c r="K26" i="7"/>
  <c r="K25" i="7"/>
  <c r="K24" i="7"/>
  <c r="K23" i="7"/>
  <c r="K22" i="7"/>
  <c r="K21" i="7"/>
  <c r="K20" i="7"/>
  <c r="K19" i="7"/>
  <c r="K18" i="7"/>
  <c r="K17" i="7"/>
  <c r="K16" i="7"/>
  <c r="K15" i="7"/>
  <c r="AC152" i="7"/>
  <c r="AC132" i="7"/>
  <c r="AC121" i="7"/>
  <c r="AC94" i="7"/>
  <c r="AC79" i="7"/>
  <c r="AC46" i="7"/>
  <c r="AC31" i="7"/>
  <c r="AI152" i="7"/>
  <c r="AH152" i="7"/>
  <c r="AG152" i="7"/>
  <c r="AF152" i="7"/>
  <c r="AE152" i="7"/>
  <c r="AD152" i="7"/>
  <c r="AB152" i="7"/>
  <c r="AA152" i="7"/>
  <c r="Z152" i="7"/>
  <c r="Y152" i="7"/>
  <c r="AI79" i="7"/>
  <c r="Y79" i="7"/>
  <c r="Z79" i="7"/>
  <c r="AA79" i="7"/>
  <c r="AB79" i="7"/>
  <c r="AD79" i="7"/>
  <c r="AE79" i="7"/>
  <c r="AF79" i="7"/>
  <c r="AG79" i="7"/>
  <c r="AH79" i="7"/>
  <c r="AR215" i="7"/>
  <c r="AU215" i="7"/>
  <c r="AS215" i="7"/>
  <c r="AV215" i="7"/>
  <c r="AT215" i="7"/>
  <c r="AH94" i="7"/>
  <c r="AI94" i="7"/>
  <c r="BD16" i="7"/>
  <c r="I4" i="6"/>
  <c r="J4" i="6"/>
  <c r="K4" i="6"/>
  <c r="L4" i="6"/>
  <c r="I5" i="6"/>
  <c r="J5" i="6"/>
  <c r="K5" i="6"/>
  <c r="L5" i="6"/>
  <c r="I6" i="6"/>
  <c r="J6" i="6"/>
  <c r="K6" i="6"/>
  <c r="L6" i="6"/>
  <c r="I7" i="6"/>
  <c r="J7" i="6"/>
  <c r="K7" i="6"/>
  <c r="L7" i="6"/>
  <c r="I8" i="6"/>
  <c r="J8" i="6"/>
  <c r="K8" i="6"/>
  <c r="L8" i="6"/>
  <c r="I9" i="6"/>
  <c r="J9" i="6"/>
  <c r="K9" i="6"/>
  <c r="L9" i="6"/>
  <c r="B5" i="6"/>
  <c r="B6" i="6"/>
  <c r="B7" i="6"/>
  <c r="B8" i="6"/>
  <c r="B9" i="6"/>
  <c r="Z5" i="6"/>
  <c r="Z6" i="6"/>
  <c r="Z7" i="6"/>
  <c r="Z8" i="6"/>
  <c r="Z9" i="6"/>
  <c r="Z4" i="6"/>
  <c r="AI132" i="7"/>
  <c r="AH132" i="7"/>
  <c r="AG132" i="7"/>
  <c r="AF132" i="7"/>
  <c r="AE132" i="7"/>
  <c r="AD132" i="7"/>
  <c r="AB132" i="7"/>
  <c r="AA132" i="7"/>
  <c r="Z132" i="7"/>
  <c r="Y132" i="7"/>
  <c r="Y121" i="7"/>
  <c r="B16" i="6"/>
  <c r="B17" i="6"/>
  <c r="B18" i="6"/>
  <c r="B19" i="6"/>
  <c r="B20" i="6"/>
  <c r="B15" i="6"/>
  <c r="B4" i="6"/>
  <c r="Y94" i="7"/>
  <c r="Z94" i="7"/>
  <c r="AA94" i="7"/>
  <c r="AB94" i="7"/>
  <c r="AD94" i="7"/>
  <c r="AE94" i="7"/>
  <c r="AF94" i="7"/>
  <c r="AG94" i="7"/>
  <c r="Y31" i="7"/>
  <c r="Z31" i="7"/>
  <c r="AA31" i="7"/>
  <c r="AB31" i="7"/>
  <c r="AD31" i="7"/>
  <c r="AE31" i="7"/>
  <c r="AF31" i="7"/>
  <c r="AG31" i="7"/>
  <c r="AH31" i="7"/>
  <c r="AI121" i="7"/>
  <c r="AH121" i="7"/>
  <c r="AG121" i="7"/>
  <c r="AF121" i="7"/>
  <c r="AE121" i="7"/>
  <c r="AD121" i="7"/>
  <c r="AB121" i="7"/>
  <c r="AA121" i="7"/>
  <c r="Z121" i="7"/>
  <c r="AI46" i="7"/>
  <c r="AH46" i="7"/>
  <c r="AG46" i="7"/>
  <c r="AF46" i="7"/>
  <c r="AE46" i="7"/>
  <c r="AD46" i="7"/>
  <c r="AB46" i="7"/>
  <c r="AA46" i="7"/>
  <c r="Z46" i="7"/>
  <c r="Y46" i="7"/>
  <c r="AK13" i="9"/>
  <c r="AV13" i="9" s="1"/>
  <c r="AI13" i="9"/>
  <c r="AJ13" i="9" s="1"/>
  <c r="V13" i="9"/>
  <c r="V12" i="9" s="1"/>
  <c r="K13" i="9"/>
  <c r="AK12" i="9"/>
  <c r="AV12" i="9" s="1"/>
  <c r="AI12" i="9"/>
  <c r="AJ12" i="9" s="1"/>
  <c r="K12" i="9"/>
  <c r="AK11" i="9"/>
  <c r="AV11" i="9" s="1"/>
  <c r="AI11" i="9"/>
  <c r="AJ11" i="9" s="1"/>
  <c r="K11" i="9"/>
  <c r="AU10" i="9"/>
  <c r="AT10" i="9"/>
  <c r="AS10" i="9"/>
  <c r="AR10" i="9"/>
  <c r="AQ10" i="9"/>
  <c r="AP10" i="9"/>
  <c r="AO10" i="9"/>
  <c r="AN10" i="9"/>
  <c r="AM10" i="9"/>
  <c r="AL10" i="9"/>
  <c r="AH10" i="9"/>
  <c r="AG10" i="9"/>
  <c r="AF10" i="9"/>
  <c r="AE10" i="9"/>
  <c r="AD10" i="9"/>
  <c r="AC10" i="9"/>
  <c r="AB10" i="9"/>
  <c r="AA10" i="9"/>
  <c r="Z10" i="9"/>
  <c r="Y10" i="9"/>
  <c r="X10" i="9"/>
  <c r="W10" i="9"/>
  <c r="V10" i="9"/>
  <c r="V7" i="9" s="1"/>
  <c r="N10" i="9"/>
  <c r="K10" i="9"/>
  <c r="AK8" i="9"/>
  <c r="AV8" i="9" s="1"/>
  <c r="AI8" i="9"/>
  <c r="AJ8" i="9" s="1"/>
  <c r="K8" i="9"/>
  <c r="AK7" i="9"/>
  <c r="AV7" i="9" s="1"/>
  <c r="AI7" i="9"/>
  <c r="BA7" i="9" s="1"/>
  <c r="K7" i="9"/>
  <c r="AK94" i="7" l="1"/>
  <c r="AW46" i="7"/>
  <c r="AK152" i="7"/>
  <c r="AK79" i="7"/>
  <c r="AW31" i="7"/>
  <c r="AK132" i="7"/>
  <c r="AK46" i="7"/>
  <c r="AW121" i="7"/>
  <c r="AK121" i="7"/>
  <c r="AK31" i="7"/>
  <c r="AW94" i="7"/>
  <c r="AJ121" i="7"/>
  <c r="AJ94" i="7"/>
  <c r="AJ79" i="7"/>
  <c r="AJ46" i="7"/>
  <c r="BB15" i="7"/>
  <c r="BC15" i="7"/>
  <c r="AJ31" i="7"/>
  <c r="AJ152" i="7"/>
  <c r="AJ132" i="7"/>
  <c r="BC214" i="7"/>
  <c r="BB214" i="7"/>
  <c r="BA12" i="9"/>
  <c r="BA8" i="9"/>
  <c r="AQ152" i="7"/>
  <c r="AI10" i="9"/>
  <c r="BA10" i="9" s="1"/>
  <c r="AK10" i="9"/>
  <c r="AV10" i="9" s="1"/>
  <c r="AJ7" i="9"/>
  <c r="BA13" i="9"/>
  <c r="BA11" i="9"/>
  <c r="Z10" i="6"/>
  <c r="J10" i="6"/>
  <c r="L10" i="6"/>
  <c r="I10" i="6"/>
  <c r="K10" i="6"/>
  <c r="B10" i="6"/>
  <c r="B21" i="6"/>
  <c r="H10" i="6"/>
  <c r="M7" i="6"/>
  <c r="D10" i="6"/>
  <c r="E10" i="6"/>
  <c r="M4" i="6"/>
  <c r="G10" i="6"/>
  <c r="M5" i="6"/>
  <c r="C10" i="6"/>
  <c r="M8" i="6"/>
  <c r="M6" i="6"/>
  <c r="M9" i="6"/>
  <c r="Z215" i="7"/>
  <c r="AD215" i="7"/>
  <c r="AF215" i="7"/>
  <c r="AE215" i="7"/>
  <c r="AA215" i="7"/>
  <c r="AC215" i="7"/>
  <c r="AG215" i="7"/>
  <c r="AI215" i="7"/>
  <c r="AH215" i="7"/>
  <c r="Y215" i="7"/>
  <c r="R79" i="7"/>
  <c r="X215" i="7"/>
  <c r="AB215" i="7"/>
  <c r="BB132" i="7" l="1"/>
  <c r="BC132" i="7"/>
  <c r="BB46" i="7"/>
  <c r="BC46" i="7"/>
  <c r="BB152" i="7"/>
  <c r="BC152" i="7"/>
  <c r="BB79" i="7"/>
  <c r="BC79" i="7"/>
  <c r="AJ215" i="7"/>
  <c r="BB31" i="7"/>
  <c r="BC31" i="7"/>
  <c r="BB94" i="7"/>
  <c r="BC94" i="7"/>
  <c r="AL152" i="7"/>
  <c r="AW152" i="7" s="1"/>
  <c r="BB121" i="7"/>
  <c r="BC121" i="7"/>
  <c r="AJ10" i="9"/>
  <c r="M10" i="6"/>
  <c r="AQ79" i="7"/>
  <c r="AL79" i="7" s="1"/>
  <c r="AW79" i="7" s="1"/>
  <c r="AQ132" i="7"/>
  <c r="AL132" i="7" s="1"/>
  <c r="AW132" i="7" s="1"/>
  <c r="W215" i="7"/>
  <c r="AK215" i="7" s="1"/>
  <c r="BC215" i="7" l="1"/>
  <c r="BB215" i="7"/>
  <c r="AQ50" i="7"/>
  <c r="AL50" i="7" l="1"/>
  <c r="AW50" i="7" s="1"/>
  <c r="AQ215" i="7"/>
  <c r="AL215" i="7" l="1"/>
  <c r="AW215" i="7" s="1"/>
</calcChain>
</file>

<file path=xl/sharedStrings.xml><?xml version="1.0" encoding="utf-8"?>
<sst xmlns="http://schemas.openxmlformats.org/spreadsheetml/2006/main" count="5101" uniqueCount="682">
  <si>
    <t>Código BIP</t>
  </si>
  <si>
    <t>Etapa Actual (Seleccionar alternativa en cada celda)</t>
  </si>
  <si>
    <t>PERFIL</t>
  </si>
  <si>
    <t>ETAPAS</t>
  </si>
  <si>
    <t>ESTADOS</t>
  </si>
  <si>
    <t>EJECUCIÓN</t>
  </si>
  <si>
    <t>PREFACTIBILIDAD</t>
  </si>
  <si>
    <t>CONTRATADO</t>
  </si>
  <si>
    <t>PREPARACION ANTECEDENTES LICITACIÓN</t>
  </si>
  <si>
    <t>Nombre de Programa</t>
  </si>
  <si>
    <t>Observaciones</t>
  </si>
  <si>
    <t>Costo Total Etapa          M$</t>
  </si>
  <si>
    <t>Gasto M$</t>
  </si>
  <si>
    <t>Fecha Inicio</t>
  </si>
  <si>
    <t>Fecha Término</t>
  </si>
  <si>
    <t>Enero</t>
  </si>
  <si>
    <t>Febrero</t>
  </si>
  <si>
    <t>Marzo</t>
  </si>
  <si>
    <t>Abril</t>
  </si>
  <si>
    <t>Julio</t>
  </si>
  <si>
    <t>Agosto</t>
  </si>
  <si>
    <t>Septiembre</t>
  </si>
  <si>
    <t>Octubre</t>
  </si>
  <si>
    <t>Noviembre</t>
  </si>
  <si>
    <t>Diciembre</t>
  </si>
  <si>
    <t xml:space="preserve">TOTAL AÑO              </t>
  </si>
  <si>
    <t>RATE</t>
  </si>
  <si>
    <t>Etapa Actual</t>
  </si>
  <si>
    <t>PROYECTOS</t>
  </si>
  <si>
    <t>PROGRAMAS</t>
  </si>
  <si>
    <t>MAGNITUD PROYECTOS</t>
  </si>
  <si>
    <t>MAGNITUD PROGRAMAS</t>
  </si>
  <si>
    <t>Indicador</t>
  </si>
  <si>
    <t>metros cuadrados construidos</t>
  </si>
  <si>
    <t>Unidades</t>
  </si>
  <si>
    <t>N° arranques</t>
  </si>
  <si>
    <t>metros lineales</t>
  </si>
  <si>
    <t>RURAL</t>
  </si>
  <si>
    <t>URBANO</t>
  </si>
  <si>
    <t>N° familias</t>
  </si>
  <si>
    <t>SI</t>
  </si>
  <si>
    <t>NO</t>
  </si>
  <si>
    <t>Magnitud Programa</t>
  </si>
  <si>
    <t>NOMBRE:</t>
  </si>
  <si>
    <t>CARGO:</t>
  </si>
  <si>
    <t>Mayo</t>
  </si>
  <si>
    <t>Junio</t>
  </si>
  <si>
    <t>Sector</t>
  </si>
  <si>
    <t>SECTOR</t>
  </si>
  <si>
    <t>Área Indígena</t>
  </si>
  <si>
    <t>Provincia</t>
  </si>
  <si>
    <t>PROVINCIA</t>
  </si>
  <si>
    <t>MALLECO</t>
  </si>
  <si>
    <t>TEMUCO</t>
  </si>
  <si>
    <t>CARAHUE</t>
  </si>
  <si>
    <t>CHOL CHOL</t>
  </si>
  <si>
    <t>CUNCO</t>
  </si>
  <si>
    <t>CURARREHUE</t>
  </si>
  <si>
    <t>FREIRE</t>
  </si>
  <si>
    <t>GALVARINO</t>
  </si>
  <si>
    <t>GORBEA</t>
  </si>
  <si>
    <t>Comuna</t>
  </si>
  <si>
    <t>Localidad</t>
  </si>
  <si>
    <t>TODAS</t>
  </si>
  <si>
    <t>LAUTARO</t>
  </si>
  <si>
    <t>LONCOCHE</t>
  </si>
  <si>
    <t>NUEVA IMPERIAL</t>
  </si>
  <si>
    <t>PADRE LAS CASAS</t>
  </si>
  <si>
    <t>PERQUENCO</t>
  </si>
  <si>
    <t>PITRUFQUEN</t>
  </si>
  <si>
    <t>SAAVEDRA</t>
  </si>
  <si>
    <t>TEODORO SCHMIDT</t>
  </si>
  <si>
    <t>ANGOL</t>
  </si>
  <si>
    <t>COLLIPULLI</t>
  </si>
  <si>
    <t>ERCILLA</t>
  </si>
  <si>
    <t>LONQUIMAY</t>
  </si>
  <si>
    <t>LOS SAUCES</t>
  </si>
  <si>
    <t>LUMACO</t>
  </si>
  <si>
    <t>RENAICO</t>
  </si>
  <si>
    <t>VICTORIA</t>
  </si>
  <si>
    <t>ADJUDICADO</t>
  </si>
  <si>
    <t>TERMINADO</t>
  </si>
  <si>
    <t>N° beneficiarios</t>
  </si>
  <si>
    <t>N° emprendimientos</t>
  </si>
  <si>
    <t>N° capacitaciones</t>
  </si>
  <si>
    <t>N° hogares</t>
  </si>
  <si>
    <t>N° subsidios</t>
  </si>
  <si>
    <t>N° contratos</t>
  </si>
  <si>
    <t>N° equipos</t>
  </si>
  <si>
    <t>VARIAS</t>
  </si>
  <si>
    <t>Otro</t>
  </si>
  <si>
    <t>N° hectáreas</t>
  </si>
  <si>
    <t>OPERACIÓN</t>
  </si>
  <si>
    <t>FUNCIONAMIENTO/OPERACIÓN</t>
  </si>
  <si>
    <t>N° viviendas</t>
  </si>
  <si>
    <t>N° predios</t>
  </si>
  <si>
    <t>N° proyectos</t>
  </si>
  <si>
    <t>kms.</t>
  </si>
  <si>
    <t>EJECUCIÓN OBRAS CIVILES</t>
  </si>
  <si>
    <t>CON TÉRMINO ANTICIPADO</t>
  </si>
  <si>
    <t>N/A</t>
  </si>
  <si>
    <t>RS</t>
  </si>
  <si>
    <t>RE</t>
  </si>
  <si>
    <t>FI</t>
  </si>
  <si>
    <t>OT</t>
  </si>
  <si>
    <t>IN</t>
  </si>
  <si>
    <t>Gastos Ejecución Etapa 2019 M$</t>
  </si>
  <si>
    <t>Monto Identificado 2019                               M$</t>
  </si>
  <si>
    <t>% Avance              Físico</t>
  </si>
  <si>
    <t>Avance Fínanciero  Anual %</t>
  </si>
  <si>
    <t>Avance Fínanciero Total %</t>
  </si>
  <si>
    <t>N° Beneficarios Mapuches</t>
  </si>
  <si>
    <t>N° Comunidades Indígenas</t>
  </si>
  <si>
    <t>N° Beneficarios Total</t>
  </si>
  <si>
    <t>% Beneficarios Mapuches</t>
  </si>
  <si>
    <t>TOTAL</t>
  </si>
  <si>
    <t>INSTITUCIÓN RESPONSABLE:</t>
  </si>
  <si>
    <t>INSTITUCIÓN FINANCIERA:</t>
  </si>
  <si>
    <t>UNIDAD TÉCNICA:</t>
  </si>
  <si>
    <t>Fecha Estimada Inicio Obras (Mes/año)</t>
  </si>
  <si>
    <t>Plazo Ejecución Obras Civiles (Meses)</t>
  </si>
  <si>
    <t>MIXTO</t>
  </si>
  <si>
    <t>MOP - DIRECCIÓN DE VIALIDAD</t>
  </si>
  <si>
    <t>alex.catalan@mop.gov.cl</t>
  </si>
  <si>
    <t>452-462143</t>
  </si>
  <si>
    <t>claudia.muller@mop.gov.cL</t>
  </si>
  <si>
    <t>452-462003</t>
  </si>
  <si>
    <t>COORDINADORA REGIONAL DE OBRAS PORTUARIAS</t>
  </si>
  <si>
    <t>MOP - DIRECCIÓN DE OBRAS PORTUARIAS</t>
  </si>
  <si>
    <t>30371043-0</t>
  </si>
  <si>
    <t>CONSERVACION CAMINOS BASICOS REGION DE LA ARAUCANIA 2016-2018</t>
  </si>
  <si>
    <t>30481288-0</t>
  </si>
  <si>
    <t>CONSERVACION CAMINOS BASICOS REGION DE LA ARAUCANIA 2018-2020</t>
  </si>
  <si>
    <t>40002696-0</t>
  </si>
  <si>
    <t>CONSERVACION CAMINOS BASICOS REGION DE LA ARAUCANIA 2019-2020</t>
  </si>
  <si>
    <t>VIALIDAD INTERURBANA</t>
  </si>
  <si>
    <t>CAMINOS BÁSICOS</t>
  </si>
  <si>
    <t>CAMINOS COMUNIDADES INÍGENAS</t>
  </si>
  <si>
    <t>30370477-0</t>
  </si>
  <si>
    <t>CONSERVACION CAMINOS PLAN INDIGENA 2016 R. DE LA ARAUCANIA</t>
  </si>
  <si>
    <t>30481309-0</t>
  </si>
  <si>
    <t>CONSERVACION CAMINOS EN COMUNIDADES INDÍGENAS R. LA ARAUCANÍA 2018-2019</t>
  </si>
  <si>
    <t>40002704-0</t>
  </si>
  <si>
    <t>CONSERVACION CAMINOS EN COMUNIDADES INDIGENAS 2019 REGION DE LA ARAUCANIA</t>
  </si>
  <si>
    <t>AGUA POTABLE RURAL</t>
  </si>
  <si>
    <t>INSTALACIÓN SISTEMA AGUA POTABLE RURAL AGUA TENDIDA, CARAHUE</t>
  </si>
  <si>
    <t>212049-0</t>
  </si>
  <si>
    <t>CONSTRUCCION PROYECTOS NUEVOS  AGUA POTABLE RURAL IX REGIÓN</t>
  </si>
  <si>
    <t>OBRAS HIDRÁULICAS</t>
  </si>
  <si>
    <t>MELIPEUCO-LONQUIMAY</t>
  </si>
  <si>
    <t>LAGO COLICO</t>
  </si>
  <si>
    <t>MALALCAHUELLO</t>
  </si>
  <si>
    <t>PADRE LAS CASAS- CUNCO</t>
  </si>
  <si>
    <t>VILLARRICA-LICAN RAY</t>
  </si>
  <si>
    <t>CAJÓN</t>
  </si>
  <si>
    <t>ANGOL-PARQUE NACIONAL NAHUELBUTA</t>
  </si>
  <si>
    <t>MAQUEHUE BOROA-PUENTE RAGNINTULEUFU</t>
  </si>
  <si>
    <t>HUIÑOCO</t>
  </si>
  <si>
    <t>CATRICO-LA MAÑANA</t>
  </si>
  <si>
    <t>LOS GUINDOS-COLLIMALLÍN</t>
  </si>
  <si>
    <t>TRES ESQUINAS- QUIRILEO</t>
  </si>
  <si>
    <t>CANCHA AVIACIÓN-RALÚN Y COLLICO SUR-TRES ESQUINAS</t>
  </si>
  <si>
    <t>CRISTO CARHUELLO</t>
  </si>
  <si>
    <t>LONQUIMAY-TROYO</t>
  </si>
  <si>
    <t>QUILEM-SELVA OSCURA</t>
  </si>
  <si>
    <t>ÑANCUL-HUISCAPI</t>
  </si>
  <si>
    <t>TOLTÉN LA BARRA</t>
  </si>
  <si>
    <t>ALMAGRO BOROA</t>
  </si>
  <si>
    <t>PELECO-TRES ESQUINAS-LA SIERRA</t>
  </si>
  <si>
    <t>LOS LAURELES-LAGO COLICO</t>
  </si>
  <si>
    <t>PIOMA-LOS SAUCES</t>
  </si>
  <si>
    <t>PURÉN-TRANAMAN</t>
  </si>
  <si>
    <t>TRANAMAN-NILHUE</t>
  </si>
  <si>
    <t>PUENTE QUEPE-CAIVICO-LOS NOTROS</t>
  </si>
  <si>
    <t>VEGAS BLANCAS-EL ROSARIO</t>
  </si>
  <si>
    <t>CARAHUE-CAMARONES DE CAUTÍN</t>
  </si>
  <si>
    <t>Freire</t>
  </si>
  <si>
    <t>Saavedra</t>
  </si>
  <si>
    <t>Toltén</t>
  </si>
  <si>
    <t>Villarrica</t>
  </si>
  <si>
    <t>Chol Chol</t>
  </si>
  <si>
    <t>Galvarino</t>
  </si>
  <si>
    <t>Padre Las Casas</t>
  </si>
  <si>
    <t>Collipulli</t>
  </si>
  <si>
    <t>CHAURA</t>
  </si>
  <si>
    <t>TRES ESQUINAS LOS AROMOS</t>
  </si>
  <si>
    <t>CORARREHUE, PUALA, ANGOSTURA, TRANCURA, CAREN, PUESCO, CAMINO POCOLPEN</t>
  </si>
  <si>
    <t>VILLA LOS BOLDOS</t>
  </si>
  <si>
    <t>PITRELAHUE</t>
  </si>
  <si>
    <t>RAYENCO, AFUNALHUE</t>
  </si>
  <si>
    <t>POCOYAN, RAKINCURA</t>
  </si>
  <si>
    <t>TIJERAL</t>
  </si>
  <si>
    <t>AGUA TENDIDA</t>
  </si>
  <si>
    <t>TARITRAICO</t>
  </si>
  <si>
    <t>PUENTE BASA GRANDE</t>
  </si>
  <si>
    <t>LOS CONFINES</t>
  </si>
  <si>
    <t>EL COIGUE</t>
  </si>
  <si>
    <t>CATRIPULLI-RINCONADA-LONCOFILO-HUAMPOE STA. ELENA</t>
  </si>
  <si>
    <t>PIHUICHEN</t>
  </si>
  <si>
    <t>TRUF TRUF-LAS MINAS</t>
  </si>
  <si>
    <t>EL BOYE</t>
  </si>
  <si>
    <t>HUALPIN</t>
  </si>
  <si>
    <t>DOLLINCO-QUEPE</t>
  </si>
  <si>
    <t>EL ESFUERZO</t>
  </si>
  <si>
    <t>PAILAHUEQUE</t>
  </si>
  <si>
    <t>LOS MORROS</t>
  </si>
  <si>
    <t>COLLIN ALTO, COLLIN BAJO MUCO MILPIO</t>
  </si>
  <si>
    <t>CHOROICO</t>
  </si>
  <si>
    <t>TRANAPUENTE</t>
  </si>
  <si>
    <t>MONCUL</t>
  </si>
  <si>
    <t>PUERTO DOMINGUEZ</t>
  </si>
  <si>
    <t>LAGO BUDI</t>
  </si>
  <si>
    <t>PTO SAAVEDRA</t>
  </si>
  <si>
    <t>CALETA LA BARRA</t>
  </si>
  <si>
    <t>QUEULE</t>
  </si>
  <si>
    <t>PORMA</t>
  </si>
  <si>
    <t>EN LICITACIÓN</t>
  </si>
  <si>
    <t>CARAHUE - CATRIPULLI</t>
  </si>
  <si>
    <t>FUNDO EL CARMEN - PUENTE RUCAPANGUE</t>
  </si>
  <si>
    <t xml:space="preserve">Costo Total Estimado del Proyecto   </t>
  </si>
  <si>
    <t> comunidades de Llarquenco; Daullico Alto; Manuel Huaracán; Calof Alto; Cudaco; Cayurranquili; Quilhue; Alma Quifo; Pascual Paillalef; María Deumacán; Victoriano Trureo; Perquiñán; Martín Imio; Llifoco Luisa Balbul; Nilquilco; Juan Ramón Huenchu y Pubudi</t>
  </si>
  <si>
    <t>comunidades de Pubudi; Juan Calfucura; Romopulli; Juan Aillapán; Leucullín; Juan Huaquipán; Tragua Tragua; Antonio Llanquín; Isla Huapi; Zoncolli; Piedra Alta; Conoco Budi; Remeco Budi; Trablaco; Jacinto Calvuin; Puaucho ; Llangui; Pascual Coña; Boyeco; Pedro Painen; Filomena Alonso; Llaguey; El Temo y Llecomahuida</t>
  </si>
  <si>
    <t>comunidades de José Modesto Huenuman; Yokon Galpón; Fresia Huenchuman; Lastenia Paredes; Pablo Antin; Acceso a Casa de Piedra; Gloria Cayuhuan y José Nieves Rodríguez Carril</t>
  </si>
  <si>
    <t>comunidades de Pailepaile; María Perquil; Alfaro Carrasco; Legnay; Huechelepun; Tranol Alonso y Juanito Lepin</t>
  </si>
  <si>
    <t>comunidades de Pedro Millanao; Bochoco; Petruhue; Laurel; Tuguillinhue; Paillao Mapu; Mollulco; Lladquihui; Juan Cariqueo; Juan Camumil; Juan Queupan; Mario Levillan; Juan Huichalaf; Lucio Llanquin y Juan Marhual</t>
  </si>
  <si>
    <t>comunidades de Rancahue; Nilcauhin Bajo; Muken Ancapulli; La Herradura y Tres Lingues</t>
  </si>
  <si>
    <t>comunidades de Luis Cariñanco; Juan Currimil; Currihual Y Huenchual; Kma y Ksau Mau; Ramón Levío; Fco Lázaro; Felipe Inan; Antonio Naipio; José Aillapán; Manuel Epullán; Paineo Collío; Painen Quilahueque; Vicente Paillalef y José Llancao</t>
  </si>
  <si>
    <t>comunidades de Cruzaco e Icalma</t>
  </si>
  <si>
    <t>en las comunidades de Andrés Antillanca; Lorenzo Manquilaf; Antonio Antillanca y Eugenio Cural</t>
  </si>
  <si>
    <t>en las comunidades de Pailahueque; Chanco; Pedro Loncón Melinao; Trangol; Ignacio Huenchullán; Las Cardas y Parceleros Cullinco</t>
  </si>
  <si>
    <t> comunidades Antonio Ancamilla; Andrés Maril; Juan Maril; Ignacio Quilapi y Bucha Hueico</t>
  </si>
  <si>
    <t> Dgo Cayuqueo; Benancio Cumillán de Cruzaco; Manuel Queupo; Pedro Calfuqueo; Fco Cayul; Kuilimento; Gregorio Nehuén y Paulino Huaiquillán</t>
  </si>
  <si>
    <t> Ignacio Trecanao; Miguel Cheuquepan y Rayen Lafquen</t>
  </si>
  <si>
    <t> Antonio Calluleo; Bernardo ñanco; Antonio Callupán; Pichinao; Juan Catrupai; Huinca Railao; José Chureo; Santos Curilao; Mateo Ñiripil; Juan Huenchunao; Quintrileo; Mario Cheuqueman y Traipe Cheuquel</t>
  </si>
  <si>
    <t>comunidades de Lorenzo Quintrileo; Esteban Huiliñir; Martín Catrieo; Antonio Huilcan; Felipe Collihuín; Miguel Licanqueo; Cheuquecoi Fuchahuinca y Pedro Manquellán</t>
  </si>
  <si>
    <t>comunidades de Juan Rañileo; Aillapi 2; Juan Hueche; Quinchao Calderón; José Aillañir; Fermín Manquilef</t>
  </si>
  <si>
    <t>comunidades de Lefuelán; Fco Quiñenao; Fco Huilcaleo; Juan Nahuelpi; Pichi Pantano II; Antonio Aniñir; Despertar de Aniñir; Ignacio Quilapi Cayupán; Colipi; Contreras; Juan Millán; Juan Marín de Pantano; Reñico El Avellano y Bartolo Pitrihuel</t>
  </si>
  <si>
    <t> Domingo Huentemán; Mapupelehuito; Toledo Cheguán; Domingo Huenchullán; Bartolo Melín Livahuén de Temulemu; Juana Nahuelpi; Manuel Quilapi y Petrona Paillaleo</t>
  </si>
  <si>
    <t>comunidades de Pehuenco Bajo; Paulino Huaquillán; Atai Pehuén; Lof Mapu 1 y Lof Mapu 2</t>
  </si>
  <si>
    <t> comunidades de Ignacio Trecanao; Rayén Lafquén; Liempi Colipi y Tricauco II</t>
  </si>
  <si>
    <t>comunidades de Rucacura; Nomellanqui; Quillaqueo; Yenehue; Malahue; Los Carreras; Llaguepulli; Lumahue; Milanhue; Pedro Pirul; Las Dalias y Margarita Quilaqueo</t>
  </si>
  <si>
    <t> Epu Francisco; Santiago Coñoemnán; Millaqueo Colimán ; Fernando Hueche y Francisco Huenchuñir</t>
  </si>
  <si>
    <t>Hueico Lautaro; Reñico Grande; Juan Maril; Dibulco Liucura; Rucayenco; Reiñico Pellahuén; Didaico Pellahuén; Buta Rincón; Isla Catrileo; Fco Huilcaleo y José Luis Paillalí</t>
  </si>
  <si>
    <t>DOH</t>
  </si>
  <si>
    <t>DOH - AGUA POTABLE RURAL</t>
  </si>
  <si>
    <t>CONVENIO</t>
  </si>
  <si>
    <t>N° est. educacionales</t>
  </si>
  <si>
    <t>N° organizaciones</t>
  </si>
  <si>
    <t>N° empresas</t>
  </si>
  <si>
    <t>N° soluciones</t>
  </si>
  <si>
    <t>INICIATIVA CON PROBLEMAS</t>
  </si>
  <si>
    <t>TEMUCO-IMPERIAL-CARAHUE</t>
  </si>
  <si>
    <t>Llancao; Samil España; Collin Sur; Lican; José Epueque</t>
  </si>
  <si>
    <t>CARAHUE- CATRIPULLI Y CATRIPULLI LA SIERRA</t>
  </si>
  <si>
    <t>HUALPIN - PORMA PUYEHUE</t>
  </si>
  <si>
    <t>MALALHUE - LLAGUEPUYI</t>
  </si>
  <si>
    <t>VARIOS CAMINOS</t>
  </si>
  <si>
    <t>Comunidades de Ancapulli y Menetue</t>
  </si>
  <si>
    <t>Comunidades de Fco Huiquian y Simón Imihuala</t>
  </si>
  <si>
    <t>Comunidades de Escuela Quitraco; Domingo Painemil; Juan Huichumil; Huente Grande; Mongao Millahueque; Camino Peralta; Escuela Huente Curaco; Juan Millachi; Martín Curihuinca; Marinao Canulef; Posta Rucatraro; Callunao Raimir; Antrilef Rucatraro; Valentín Antilef; José Millafil; Cancha La Estrella; Camino Cantarilla Traitraico y La Selva San José</t>
  </si>
  <si>
    <t>Iniciativa con Problemas (SI/NO)</t>
  </si>
  <si>
    <t>Estado
(Seleccionar alternativa en cada celda)</t>
  </si>
  <si>
    <t> Comunidades de Pascual Temo; José Carvajal y Manuel Antonio Manquilef</t>
  </si>
  <si>
    <t>Juan Cristo; Antonio Alka; José Gineo; Huete Llancavil; Ignacia Viuda de Panguinao; Pedro Carril; Juan de Dios Namoncura; Albino Torres; Juan Quilen; Pedro Lafquén; Claudina Vitallo; Antonio Mariqueo; Juan Llanquileo y Fco Coñoenao</t>
  </si>
  <si>
    <t>comunidades de Manuel Huenulef; Raúl Ibarra; Antonio Manquelipi; Pichipillán; Fco Antimilla; Saladino Coñuen; Ignacio Nahuelpan; Lincopan Kimey; Hualapulli; Hugo Cabrapan; Benito Antilef; Juan Callulef; Chesque Bajo; Manuel Lefiñir; Juan Licantue; Gerónimo Calfipan; Antonio Huilipan y José Coliñanco</t>
  </si>
  <si>
    <t>Encuadre de Padres e hijos</t>
  </si>
  <si>
    <t>Fila En Archivo original</t>
  </si>
  <si>
    <t>AUX1</t>
  </si>
  <si>
    <t>LIUMALLA SUR</t>
  </si>
  <si>
    <t>Catrilaf Pitrunco; Juan Huenchulaf; Juan Morales; Loncoche Quecherehue; Segundo Pichún; Vicente Catrilaf; Juan Paillao; Bartolo Pilquiman; Rayén Lafquén; Fco Painen; Calbún Llanquihuén y Tumuntuco</t>
  </si>
  <si>
    <t>N° informes</t>
  </si>
  <si>
    <t>jhony.valverde@mop.gov.cl</t>
  </si>
  <si>
    <t>452-462121</t>
  </si>
  <si>
    <t>EJECUCIÓN/OPERACIÓN</t>
  </si>
  <si>
    <t>IDEA</t>
  </si>
  <si>
    <t>DISEÑO/EJECUCIÓN</t>
  </si>
  <si>
    <t>DISEÑO</t>
  </si>
  <si>
    <t xml:space="preserve">Catrilaf; Juan Huenchlaf; Juan Morales; Loncoche Quecherehue; Segundo Pichun Peralta; Vicente Catrilaf; Juan Paillao; Bartolo Pilquiman; Rayen Lafquen alto, Rayen Lafquen bajo; Francisco Painem; Calbun Llanquihuen 2; Tumuntuco </t>
  </si>
  <si>
    <t xml:space="preserve">Costo Total Estimado del Proyecto </t>
  </si>
  <si>
    <t xml:space="preserve">TOTAL AÑO </t>
  </si>
  <si>
    <t>FECHA INFORMACIÓN:</t>
  </si>
  <si>
    <t>CONSERVACIÓN CAMINOS EN COMUNIDADES INDÍGENAS 2019 REGIÓN DE LA ARAUCANÍA</t>
  </si>
  <si>
    <t>MEJORAMIENTO SISTEMA AGUA POTABLE RURAL VILLA LOS BOLDOS, TOLTÉN</t>
  </si>
  <si>
    <t>RESPONSABLE INFORMACIÓN</t>
  </si>
  <si>
    <t>CORREO ELECTRÓNICO:</t>
  </si>
  <si>
    <t>TELÉFONO:</t>
  </si>
  <si>
    <t>INSTITUCIÓN:</t>
  </si>
  <si>
    <t>MEJORAMIENTO BORDE COSTERO SECTOR CENDYR NÁUTICO DE CARAHUE</t>
  </si>
  <si>
    <t>CONSTRUCCIÓN EMBARCADERO TURÍSTICO TRANAPUENTE</t>
  </si>
  <si>
    <t>CONSTRUCCIÓN EMBARCADEROS RÍO MONCUL, CARAHUE</t>
  </si>
  <si>
    <t>MEJORAMIENTO BORDE COSTERO PUERTO DOMÍNGUEZ, LAGO BUDI</t>
  </si>
  <si>
    <t>CONSTRUCCIÓN EMBARCADEROS LAGO BUDI, SAAVEDRA (CONSTRUCCIÓN MUELLE PARA TURISMO EN BOCA BUDI)</t>
  </si>
  <si>
    <t>MEJORAMIENTO BORDE COSTERO PUERTO SAAVEDRA</t>
  </si>
  <si>
    <t>CONSTRUCCIÓN FACILIDADES PORTUARIAS FLUVIALES NUEVA TOLTÉN</t>
  </si>
  <si>
    <t>DISEÑO ARQUITECTURA/INGENIERÍA</t>
  </si>
  <si>
    <t>PLAN IMPULSO ARAUCANÍA 2018-2026</t>
  </si>
  <si>
    <t>Dirección de Vialidad /Dirección de Obras Hidráulicas /Dirección de Obras Portuarias</t>
  </si>
  <si>
    <t>Avance Financiero Total %</t>
  </si>
  <si>
    <t>CAUTÍN</t>
  </si>
  <si>
    <t>PREPARACIÓN ANTECEDENTES LICITACIÓN</t>
  </si>
  <si>
    <t>CURACAUTÍN</t>
  </si>
  <si>
    <t xml:space="preserve">VICTORIA-CURACAUTÍN </t>
  </si>
  <si>
    <t>VILCÚN</t>
  </si>
  <si>
    <t>TOLTÉN</t>
  </si>
  <si>
    <t>RENAICO MININCO. LAS VIÑAS</t>
  </si>
  <si>
    <t>VILLARRICA</t>
  </si>
  <si>
    <t>PUCÓN</t>
  </si>
  <si>
    <t>LAS HORTENSIAS</t>
  </si>
  <si>
    <t>PURÉN</t>
  </si>
  <si>
    <t>CAMINOS COMUNIDADES INDÍGENAS</t>
  </si>
  <si>
    <t>TRAIGUÉN</t>
  </si>
  <si>
    <t>josé Nahuelpán; Chanco; Reñico Pellahuén; Lorenzo Lorín; Quetrahue; Collinque; Reñico Grande; José Luis Paillalí; Pantano; Juana Raimán y Fco Cayumán</t>
  </si>
  <si>
    <t>comunidades de Juan Melinao; Pitraco Bandera; Ayihueco; Malalche; Sta. Graciela; Cohiue; Rucapangue y Bisquico</t>
  </si>
  <si>
    <t>Quetre, Percán, Rucatraro Alto, Chupilco Alto, Pitraco Dollinco, Huampomallin, Pelantaro, Fenache Huenchual</t>
  </si>
  <si>
    <t>CAYULFE, CHANQUÍN</t>
  </si>
  <si>
    <t>ENTRE RÍOS</t>
  </si>
  <si>
    <t>GENERAL LÓPEZ</t>
  </si>
  <si>
    <t>NUEVA TOLTÉN</t>
  </si>
  <si>
    <t xml:space="preserve">ALEX CATALÁN </t>
  </si>
  <si>
    <t>JEFE DEPARTAMENTO DE GESTIÓN Y DESARROLLO</t>
  </si>
  <si>
    <t>DEPARTAMENTO DE GESTIÓN Y DESARROLLO</t>
  </si>
  <si>
    <t>N° vehículos</t>
  </si>
  <si>
    <t>N° créditos</t>
  </si>
  <si>
    <t>ÁREA INDÍGENA</t>
  </si>
  <si>
    <t>MELIPEUCO</t>
  </si>
  <si>
    <t>LOS GALPONES –QUINQUÉ Y HUALAPULLI EMULPAN</t>
  </si>
  <si>
    <t>HUALAPULLI EMULPAN</t>
  </si>
  <si>
    <t>CARACTERIZACIÓN</t>
  </si>
  <si>
    <t>TEMUCO-CHOL CHOL</t>
  </si>
  <si>
    <t>HUEÑIVALES - CAPTRÉN</t>
  </si>
  <si>
    <t>ANGOL/MONTE LAS DIUCAS</t>
  </si>
  <si>
    <t>CHOL CHOL-LAS PRADERAS</t>
  </si>
  <si>
    <t> Comunidades de Pullayán; Daullico; Cayurranqui; Cudaco; El Alma; Catrerehue; Llaguey; Juan Martín Rapimán; Pascual Paillalef y Huapi Comoe </t>
  </si>
  <si>
    <t>DATOS BÁSICOS</t>
  </si>
  <si>
    <t>DATOS PRESUPUESTARIOS</t>
  </si>
  <si>
    <t>OBRAS PORTUARIAS</t>
  </si>
  <si>
    <t>OBSERVACIONES E IDENTIFICACIÓN DE PROBLEMAS</t>
  </si>
  <si>
    <t>Etiquetas de fila</t>
  </si>
  <si>
    <t>Total general</t>
  </si>
  <si>
    <t>Suma de 2017</t>
  </si>
  <si>
    <t>Suma de 2018</t>
  </si>
  <si>
    <t>Suma de 2019</t>
  </si>
  <si>
    <t>Suma de 2022</t>
  </si>
  <si>
    <t>Suma de 2023</t>
  </si>
  <si>
    <t>Suma de 2024</t>
  </si>
  <si>
    <t>Suma de 2025</t>
  </si>
  <si>
    <t>Suma de 2026</t>
  </si>
  <si>
    <t>ID_P</t>
  </si>
  <si>
    <t>Suma de ID_P</t>
  </si>
  <si>
    <t>CUENTA INICIATIVAS</t>
  </si>
  <si>
    <t xml:space="preserve">Suma de TOTAL AÑO </t>
  </si>
  <si>
    <t>Ministerio de Obras Publicas</t>
  </si>
  <si>
    <t xml:space="preserve">OBSERVACIÓN </t>
  </si>
  <si>
    <t>12-02-04-31-02</t>
  </si>
  <si>
    <t>12-02-12-31-02</t>
  </si>
  <si>
    <t>12-02-06-31-02</t>
  </si>
  <si>
    <t>12-02-03-31-02</t>
  </si>
  <si>
    <t>Teodoro Schmidt</t>
  </si>
  <si>
    <t>MALALHUE - LLAGUEPULLI</t>
  </si>
  <si>
    <t>PCP</t>
  </si>
  <si>
    <t>Paillacán Coliche; Merileo; Pelón Mapu; Martín Pichiquiñinao; Huenula Curilén 1; Marcelo Zuñiga 2; Bayo Toro; Trangol; Antinao; Colicheo; Maitén 2; Maitén 1; Trangol 2 y Canuleo Pinoleo 1</t>
  </si>
  <si>
    <t>COMUNIDADES DE BISQUICO: EL PERAL; PEUCHÉN; ROMULHUE Y BOLDOCHE</t>
  </si>
  <si>
    <t>AUXILIAR</t>
  </si>
  <si>
    <t>CARTERA</t>
  </si>
  <si>
    <t>ORIGINAL</t>
  </si>
  <si>
    <t>NUEVO</t>
  </si>
  <si>
    <t>Puren - Tranaman</t>
  </si>
  <si>
    <t>Quepe - Caivico Los Notros</t>
  </si>
  <si>
    <t>comunidades de Quetre; Percán; Rucatraro; Chupilco; Pitraco; Huampomallín; Pelantaro y Fenache</t>
  </si>
  <si>
    <t>comunidades de Benancio Cumillan de Cruzaco; Manuel Queupo; Pedro Calfuqueo; Francisco Cayul; Gregorio Ñehuen; Paulino Huaiquillan; Paulino Huaiquillan III - Diñe Pehuen; Cou Cou Mapu y Quilmahue Pedregoso</t>
  </si>
  <si>
    <t>CONSERVACIÓN DE CAMINOS ACCESO COMUNIDADES INDÍGENAS</t>
  </si>
  <si>
    <t>CONSTRUCCIÓN NUEVO PUENTE CAUTÍN EN CAJÓN, REGIÓN DE LA ARAUCANÍA - NUEVO 2017 (SAFI 263587)</t>
  </si>
  <si>
    <t>CONSERVACIÓN CAMINO CHOLCHOL - LAS PRADERAS; COMUNA DE CHOLCHOL; PROVINCIA DE CAUTÍN; REGIÓN DE LA ARAUCANÍA (SEGUNDO LLAMADO) (SAFI 284044)</t>
  </si>
  <si>
    <t>CONSERVACIÓN CAMINO BÁSICO CRISTO CARHUELLO QUELHUE, COMUNA DE PUCÓN; PROVINCIA DE CAUTÍN; REGIÓN DE LA ARAUCANÍA (SAFI 272803)</t>
  </si>
  <si>
    <t>CONSERVACIÓN CAMINO BÁSICO TRES ESQUINAS CURILEO; COMUNA DE VILCÚN; PROVINCIA DE CAUTÍN; REGIÓN DE LA ARAUCANÍA (SAFI 263268)</t>
  </si>
  <si>
    <t>CONSERVACIÓN CAMINO BÁSICO CANCHA AVIACIÓN - RELUN Y COLLICO SUR TRES ESQUINAS SECTOR DM 4;040 - DM 10;495 Y DM 0;000 - DM 3;000, COMUNA DE VILLARRICA, PROVINCIA DE CAUTÍN; REGIÓN DE LA ARAUCANÍA (SAFI 270356)</t>
  </si>
  <si>
    <t>CONSERVACIÓN CAMINO BÁSICO CONSERVACIÓN CAMINO BÁSICO CATRICO LA MAÑANA; COMUNA DE VILLARRICA; PROVINCIA DE CAUTÍN; REGIÓN DE LA ARAUCANÍA (SAFI 263266)</t>
  </si>
  <si>
    <t>CONSERVACIÓN CAMINO ANGOL MONTE LAS DIUCAS; COMUNA DE ANGOL; PROVINCIA DE MALLECO; REGIÓN DE LA ARAUCANÍA (SAFI 263257)</t>
  </si>
  <si>
    <t>CONSERVACIÓN CAMINO BÁSICO LONQUIMAY TROYO, COMUNA DE LONQUIMAY, PROVINCIA DE MALLECO; REGIÓN DE LA ARAUCANÍA (2DO LLAMADO) (SAFI 286385)</t>
  </si>
  <si>
    <t>CONSERVACIÓN CAMINO BÁSICO QUILLEM SELVA OSCURA VIALIDAD REGIÓN DE LA ARAUCANÍA (SAFI 282561)</t>
  </si>
  <si>
    <t>CAMINO BÁSICO POR CONSERVACIÓN RUTA ÑANCUL - HUISCAPI; SECTOR DM 0;000 A DM 9;240; COMUNAS DE VILLARRICA Y LONCOCHE; PROVINCIA DE CAUTÍN; REGIÓN DE LA ARAUCANÍA (SAFI 282582)</t>
  </si>
  <si>
    <t>CAMINO BÁSICO POR CONSERVACIÓN DM 4852;449 AL DM 9975;04 TOLTÉN LA BARRA, COMUNA DE TOLTÉN; PROVINCIA DE CAUTÍN, REGIÓN DE LA ARAUCANÍA (SAFI 284963)</t>
  </si>
  <si>
    <t>CAMINO BÁSICO POR CONSERVACIÓN, CARAHUE CAMARONES; COMUNA DE CARAHUE; PROVINCIA DE CAUTÍN; REGIÓN DE LA ARAUCANÍA (SAFI 299183)</t>
  </si>
  <si>
    <t>CAMINO BÁSICO POR CONSERVACIÓN FAJA 10.000 - LAS HORTENSIAS; COMUNA DE CUNCO; PROVINCIA DE CAUTÍN; REGIÓN DE LA ARAUCANÍA (SAFI 299178)</t>
  </si>
  <si>
    <t>CAMINO BÁSICO POR CONSERVACIÓN, LOS LAURELES LAGO COLICO; COMUNA DE CUNCO; PROVINCIA DE CAUTÍN; REGIÓN DE LA ARAUCANÍA (SAFI 299179)</t>
  </si>
  <si>
    <t>CONSERVACIÓN CAMINO BÁSICO ALMAGRO - MISIÓN BOROA; TRAMO DM 18;610 A DM 29;332; COMUNA DE NUEVA IMPERIAL; PROVINCIA DE CAUTÍN; REGIÓN DE LA ARAUCANÍA (SAFI 291782)</t>
  </si>
  <si>
    <t>CONSERVACIÓN CAMINO BÁSICO PUENTE QUEPE CAIVICO LOS NOTROS ('SAFI 303163)</t>
  </si>
  <si>
    <t>CONSERVACIÓN LOS GALPONES – QUINQUÉ COMUNA DE PITRUFQUÉN (SAFI 304558)</t>
  </si>
  <si>
    <t>CONSERVACIÓN CAMINO BÁSICO PELECO TRES ESQUINAS LA SIERRA (SAFI 299174)</t>
  </si>
  <si>
    <t>CONSERVACIÓN CAMINO BÁSICO ANGOL VEGAS BLANCAS POR EL ROSARIO (SAFI 305540)</t>
  </si>
  <si>
    <t>CONSERVACIÓN CAMINO BÁSICO CRUCE RUTA 5 (PIDIMA) - LOS SAUCES POR SABOYA (SAFI 305543)</t>
  </si>
  <si>
    <t>CONSERVACIÓN CAMINO BÁSICO TRANAMAN NILHUE (SAFI 304242)</t>
  </si>
  <si>
    <t>CONSERVACIÓN CAMINO BÁSICO PURÉN TRANAMAN (2DO. LLAMADO) (SAFI 298785)</t>
  </si>
  <si>
    <t>CONSERVACIÓN DE CAMINOS ACCESO COMUNIDADES INDÍGENAS (SAFI 300781)</t>
  </si>
  <si>
    <t>CONSERVACIÓN DE CAMINOS EN COMUNIDADES INDÍGENAS (SAFI 263198)</t>
  </si>
  <si>
    <t>CONSERVACIÓN CAMINOS DE ACCESO A COMUNIDADES INDÍGENAS (SAFI 267599)</t>
  </si>
  <si>
    <t>CONSERVACIÓN DE CAMINOS DE ACCESO COMUNIDADES INDÍGENAS (SAFI 254728)</t>
  </si>
  <si>
    <t>CONSERVACIÓN DE CAMINOS DE ACCESO COMUNIDADES INDÍGENAS (SAFI 270362)</t>
  </si>
  <si>
    <t>CONSERVACIÓN CAMINOS DE ACCESO A COMUNIDADES INDÍGENAS (SAFI 267640)</t>
  </si>
  <si>
    <t>CONSERVACIÓN DE CAMINOS DE ACCESO COMUNIDADES INDÍGENAS (SAFI 282930)</t>
  </si>
  <si>
    <t>CONSERVACIÓN DE CAMINOS EN COMUNIDADES INDÍGENAS ('SAFI 263222)</t>
  </si>
  <si>
    <t>CONSERVACIÓN DE CAMINOS EN COMUNIDADES INDÍGENAS (SAFI 270947)</t>
  </si>
  <si>
    <t>CONSERVACIÓN CAMINOS DE ACCESO A COMUNIDADES INDÍGENAS (SAFI 254733)</t>
  </si>
  <si>
    <t>CONSULTORÍA OBRAS CONSERVACIÓN DE CAMINOS EN COMUNIDADES INDÍGENAS RED VIAL COMUNAL CAUTÍN 3 (SAFI 273183)</t>
  </si>
  <si>
    <t>CONSERVACIÓN DE CAMINOS DE ACCESO COMUNIDADES INDÍGENAS (SAFI 270364)</t>
  </si>
  <si>
    <t>CONSERVACIÓN DE CAMINOS DE ACCESO COMUNIDADES INDÍGENAS (SAFI 263226)</t>
  </si>
  <si>
    <t>CONSERVACIÓN DE CAMINOS EN COMUNIDADES INDÍGENAS (SAFI 270366)</t>
  </si>
  <si>
    <t>CONSERVACIÓN DE CAMINOS DE ACCESO COMUNIDADES INDÍGENAS (SAFI 270368)</t>
  </si>
  <si>
    <t>CONSERVACIÓN DE CAMINOS EN COMUNIDADES INDÍGENAS (SAFI 263245)</t>
  </si>
  <si>
    <t>CONSERVACIÓN DE CAMINOS DE ACCESO A COMUNIDADES INDÍGENAS (SAFI 274800)</t>
  </si>
  <si>
    <t>CONSERVACIÓN DE CAMINOS EN COMUNIDADES INDÍGENAS (SAFI 263248)</t>
  </si>
  <si>
    <t>CONSERVACIÓN DE CAMINOS DE ACCESO COMUNIDADES INDÍGENAS (SAFI 254754)</t>
  </si>
  <si>
    <t>CONSERVACIÓN DE CAMINOS EN COMUNIDADES INDÍGENAS (SAFI 263246)</t>
  </si>
  <si>
    <t>CONSERVACIÓN DE CAMINOS DE ACCESO COMUNIDADES INDÍGENAS (SAFI 270369)</t>
  </si>
  <si>
    <t>CONSERVACIÓN DE CAMINOS EN COMUNIDADES INDÍGENAS (SAFI 263249)</t>
  </si>
  <si>
    <t>CONSERVACIÓN CAMINOS DE ACCESO A COMUNIDADES INDÍGENAS (SAFI 263249)</t>
  </si>
  <si>
    <t>CONSULTORÍA OBRAS CONSERVACIÓN DE CAMINOS EN COMUNIDADES INDÍGENAS RED VIAL COMUNAL MALLECO 2 (SAFI 273184)</t>
  </si>
  <si>
    <t>CONSERVACIÓN CAMINOS DE ACCESO COMUNIDADES INDÍGENAS (SAFI 270372)</t>
  </si>
  <si>
    <t>PLAN DE DESARROLLO INDÍGENA COMUNA DE CUNCO; PROVINCIA DE CAUTÍN; REGIÓN DE LA ARAUCANÍA (2DO LLAMADO) (SAFI 300782)</t>
  </si>
  <si>
    <t>CONSERVACIÓN DE CAMINOS DE ACCESO COMUNIDADES INDÍGENAS (SAFI S/N°)</t>
  </si>
  <si>
    <t>CONSERVACIÓN DE CAMINOS DE ACCESO COMUNIDADES INDÍGENAS (SAFI 291803)</t>
  </si>
  <si>
    <t>CONSERVACIÓN DE CAMINOS DE ACCESO COMUNIDADES INDÍGENAS, PADRE LAS CASAS 02 (SAFI S/N°)</t>
  </si>
  <si>
    <t>ASESORÍA A LA INSPECCIÓN FISCAL DE CONTRATOS DE CONSERVACIÓN DE COMUNIDADES INDÍGENAS (SAFI 303468)</t>
  </si>
  <si>
    <t>CONSERVACIÓN GLOBAL DE CAMINOS DE ACCESO COMUNIDADES INDÍGENAS (SAFI S/N°)</t>
  </si>
  <si>
    <t>CONSERVACIÓN CAMINOS EN COMUNIDADES INDÍGENAS 2019 CONSERVACIÓN DE CAMINOS DE ACCESO COMUNIDADES INDÍGENAS, COMUNA DE LONQUIMAY, PROVINCIA DE MALLECO, REGIÓN DE LA ARAUCANÍA (SAFI 324403)</t>
  </si>
  <si>
    <t>ESTUDIO DE INGENIERÍA MEJORAMIENTO RUTA S - 20 TEMUCO - CHOLCHOL, REGIÓN DE LA ARAUCANÍA (SAFI 278594)</t>
  </si>
  <si>
    <t>ESTUDIO DE INGENIERÍA REPOSICIÓN RUTA S - 51, TRAMO PADRE LAS CASAS - CUNCO, REGIÓN DE LA ARAUCANÍA (SAFI 278595)</t>
  </si>
  <si>
    <t>REPOSICIÓN RUTA 181 CH, CAMINO CURACAUTÍN - MALALCAHUELLO, SECTOR DM 71.880,163 AL DM 86.628,163, COMUNA DE CURACAUTÍN, PROVINCIA DE MALLECO, REGIÓN DE LA ARAUCANÍA (SAFI 278592)</t>
  </si>
  <si>
    <t>ESTUDIO DE INGENIERÍA MEJORAMIENTO RUTA 181 - CH, SECTOR: VICTORIA - CURACAUTÍN, REGIÓN DE LA ARAUCANÍA(SAFI 278593)</t>
  </si>
  <si>
    <t>MEJORAMIENTO RUTA S - 61, MELIPEUCO - ICALMA, COMUNAS DE MELIPEUCO Y LONQUIMAY, REGIÓN DE LA ARAUCANÍA (SAFI 278618)</t>
  </si>
  <si>
    <t>CONSERVACIÓN CAMINOS BÁSICOS REGIÓN DE LA ARAUCANÍA 2016 - 2018</t>
  </si>
  <si>
    <t>CONSERVACIÓN CAMINO BÁSICO CARAHUE - CATRIPULLI; DM 0;000 AL DM 9;540 COMUNA DE CARAHUE; PROVINCIA DE CAUTÍN; REGIÓN DE LA ARAUCANÍA (SAFI 290608)</t>
  </si>
  <si>
    <t>CONSERVACIÓN CAMINO BÁSICO RENAICO MININCO POR LAS VIÑAS; R - 164; COMUNA DE RENAICO; PROVINCIA DE MALLECO (SAFI 263262)</t>
  </si>
  <si>
    <t>ASESORÍA INSPECCIÓN TÉCNICA CONTRATOS DE CONSERVACIÓN 2017 - 2018, PROVINCIA DE MALLECO, REGIÓN DE LA ARAUCANÍA (SAFI 273180)</t>
  </si>
  <si>
    <t>CONSERVACIÓN CAMINOS BÁSICOS REGIÓN DE LA ARAUCANÍA 2018 - 2020</t>
  </si>
  <si>
    <t>CONSERVACIÓN CAMINOS BÁSICOS REGIÓN DE LA ARAUCANÍA 2019 - 2020</t>
  </si>
  <si>
    <t>CAMINO BÁSICO POR CONSERVACIÓN, MALALHUE LLAGUEPULLI S/ROL; CÓDIGO 69E - 596; COMUNA DE TEODORO SCHMIDT; PROVINCIA DE CAUTÍN; REGIÓN DE LA ARAUCANÍA (SAFI 299187)</t>
  </si>
  <si>
    <t>CAMINO BÁSICO POR CONSERVACIÓN, RUTAS S - 518 Y S - 440, CARAHUE CATRIPULLI 2ª ETAPA Y CATRIPULLI LA SIERRA; COMUNAS DE CARAHUE Y SAAVEDRA; PROVINCIA DE CAUTÍN; REGIÓN DE LA ARAUCANÍA (SAFI 299184)</t>
  </si>
  <si>
    <t>CAMINO BÁSICO POR CONSERVACIÓN, RUTA S - 803 HUALAPULLI EMULPAN TRAMO KM 0,0 AL KM 11,50; COMUNA DE LONCOCHE; PROVINCIA DE CAUTÍN; REGIÓN DE LA ARAUCANÍA (SAFI 306740)</t>
  </si>
  <si>
    <t>CAMINO BÁSICO POR CONSERVACIÓN, RUTA S - 803 HUALAPULLI EMULPAN TRAMO KM 11;5 AL KM 22;295; COMUNA DE VILLARRICA; PROVINCIA DE CAUTÍN; REGIÓN DE LA ARAUCANÍA (SAFI 306742)</t>
  </si>
  <si>
    <t>CONSERVACIÓN CAMINOS BÁSICOS REGIÓN DE LA ARAUCANÍA 2019 - 2020: RUTAS R - 42, R - 80 - P, 69S2029, VARIOS CAMINOS COMUNA DE PURÉN(SAFI 299188)</t>
  </si>
  <si>
    <t>ASESORÍA INSPECCIÓN TÉCNICA CONTRATOS DE CONSERVACIÓN 2017 - 2018 (SAFI 273180)</t>
  </si>
  <si>
    <t>CONSERVACIÓN CAMINOS EN COMUNIDADES INDÍGENAS REGIÓN DE LA ARAUCANÍA 2018 - 2019</t>
  </si>
  <si>
    <t>CONSULTORÍA PROYECTOS CONSERVACIÓN DE CAMINOS A COMUNIDADES INDÍGENAS AÑOS 2018 - 2020 (SAFI 291801)</t>
  </si>
  <si>
    <t>CONSULTORÍA PROYECTOS CONSERVACIÓN DE CAMINOS A COMUNIDADES INDÍGENAS AÑOS 2018 - 2020 (SAFI 291802)</t>
  </si>
  <si>
    <t>ESTUDIO DE INGENIERÍA MEJORAMIENTO RUTA S - 95 - T, TRAMO VILLARRICA - LICAN RAY, REGIÓN DE LA ARAUCANÍA (SAFI 292143)</t>
  </si>
  <si>
    <t>MEJORAMIENTO RUTA S - 70, SECTOR POCOYÁN - PUENTE PEULE, TRAMO II, DM 42.900,00 - DM 58.870,30, PROVINCIA DE CAUTÍN, REGIÓN DE LA ARAUCANÍA (SAFI 263608)</t>
  </si>
  <si>
    <t>MEJORAMIENTO CAMINO BÁSICO INTERMEDIO; MAQUEHUE - BOROA - PUENTE RAGÑINTULEUFU, COMUNAS DE PADRE LAS CASAS Y NUEVA IMPERIAL; REGIÓN DE LA ARAUCANÍA (SAFI 278581)</t>
  </si>
  <si>
    <t>REPOSICIÓN RUTA R - 90 - P, SECTOR: LUMACO - CAPITÁN PASTENE ('SAFI S/N°)</t>
  </si>
  <si>
    <t>CONSERVACIÓN CAMINO BÁSICO LOS GUINDOS - COLLIMALLIN (SAFI 302571)</t>
  </si>
  <si>
    <t>CONSERVACIÓN CAMINOS BÁSICOS REGIÓN DE LA ARAUCANÍA 2019 - 2020:RUTA 69D632, CRUCE S - 60 (HUALPÍN) - PORMA - PUYEHUE (SAFI 305555)</t>
  </si>
  <si>
    <t>CONSERVACIÓN CAMINO BÁSICO FUNDO EL CARMEN - PUENTE RUCAPANGUE (SAFI 302570)</t>
  </si>
  <si>
    <t>CONSERVACIÓN CAMINOS BÁSICOS REGIÓN DE LA ARAUCANÍA 2019 - 2020 CAMINO BÁSICO POR CONSERVACIÓN, MALALHUE LLAGUEPULLI S/ROL; CÓDIGO 69E - 596; COMUNA DE TEODORO SCHMIDT; PROVINCIA DE CAUTÍN; REGIÓN DE LA ARAUCANÍA - 2DO LLAMADO (SAFI 310274)</t>
  </si>
  <si>
    <t>CONSERVACIÓN CAMINOS BÁSICOS 2019 TERMINACIÓN CONSERVACIÓN CAMINO BÁSICO PURÉN TRANAMAN TRAMO DM 00;000 A DM 5;245; COMUNA DE PURÉN; PROVINCIA DE MALLECO; REGIÓN DE LA ARAUCANÍA NUEVO 2019 (SAFI 318723)</t>
  </si>
  <si>
    <t>CONSERVACIÓN CAMINOS BÁSICOS 2019 - 2020, TERMINACIÓN CONSERVACIÓN CAMINO BÁSICO QUEPE - CAIVICO - LOS NOTROS, CRUCE S - 405, COMUNA DE PADRE LAS CASAS, PROVINCIA DE CAUTÍN, REGIÓN DE LA ARAUCANÍA (SAFI 318724)</t>
  </si>
  <si>
    <t>CONSERVACIÓN RED VIAL PLAN INDÍGENA REGIÓN DE LA ARAUCANÍA AÑOS 2018 - 2019 PLAN DE DESARROLLO INDÍGENA COMUNA DE CARAHUE; PROVINCIA DE CAUTÍN; REGIÓN DE LA ARAUCANÍA (2DO LLAMADO) (SAFI 289090)</t>
  </si>
  <si>
    <t>CONSERVACIÓN RED VIAL PLAN INDÍGENA REGIÓN DE LA ARAUCANÍA AÑOS 2018 - 2019 PLAN DE DESARROLLO INDÍGENA COMUNA DE LONCOCHE; PROVINCIA DE CAUTÍN; REGIÓN DE LA ARAUCANÍA (SAFI 282587)</t>
  </si>
  <si>
    <t>CONSERVACIÓN RED VIAL PLAN INDÍGENA REGIÓN DE LA ARAUCANÍA AÑOS 2018 - 2019 PLAN DE DESARROLLO INDÍGENA COMUNA DE MELIPEUCO; PROVINCIA DE CAUTÍN; REGIÓN DE LA ARAUCANÍA (2DO LLAMADO) (SAFI 299777)</t>
  </si>
  <si>
    <t>CONSERVACIÓN RED VIAL PLAN INDÍGENA REGIÓN DE LA ARAUCANÍA AÑOS 2018 - 2019 PLAN DE DESARROLLO INDÍGENA COMUNA DE PUCÓN; PROVINCIA DE CAUTÍN; REGIÓN DE LA ARAUCANÍA (2DO LLAMADO) (SAFI 288646)</t>
  </si>
  <si>
    <t>CONSERVACIÓN RED VIAL PLAN INDÍGENA REGIÓN DE LA ARAUCANÍA AÑOS 2018 - 2019 PLAN DE DESARROLLO INDÍGENA COMUNA DE TEMUCO; PROVINCIA DE CAUTÍN; REGIÓN DE LA ARAUCANÍA (SAFI 282590)</t>
  </si>
  <si>
    <t>CONSERVACIÓN RED VIAL PLAN INDÍGENA REGIÓN DE LA ARAUCANÍA AÑOS 2018 - 2019 CONSULTORÍA DE PROYECTOS, CAUTÍN 1, PROVINCIA DE CAUTÍN, REGIÓN DE LA ARAUCANÍA (SAFI 283570)</t>
  </si>
  <si>
    <t>CONSERVACIÓN RED VIAL PLAN INDÍGENA REGIÓN DE LA ARAUCANÍA AÑOS 2018 - 2019 CONSERVACIÓN DE CAMINOS A COMUNIDADES INDÍGENAS AÑOS 2018 - 2020 CONSULTORÍA DE PROYECTOS, CAUTÍN 2, PROVINCIA DE CAUTÍN, REGIÓN DE LA ARAUCANÍA (SAFI 283565)</t>
  </si>
  <si>
    <t>CONSERVACIÓN RED VIAL PLAN INDÍGENA REGIÓN DE LA ARAUCANÍA AÑOS 2018 - 2019 CONSULTORÍA DE PROYECTOS, PROVINCIA DE MALLECO, REGIÓN DE LA ARAUCANÍA (SAFI 283573)</t>
  </si>
  <si>
    <t>CONSERVACIÓN DE CAMINOS DE ACCESO COMUNIDADES INDÍGENAS, COMUNA DE CHOLCHOL 1, PROVINCIA DE CAUTÍN, REGIÓN DE LA ARAUCANÍA (2DO LLAMADO) (SAFI 305545)</t>
  </si>
  <si>
    <t>CONSERVACIÓN DE CAMINOS DE ACCESO COMUNIDADES INDÍGENAS, COMUNA DE CHOLCHOL 2, PROVINCIA DE CAUTÍN, REGIÓN DE LA ARAUCANÍA (SAFI 309153)</t>
  </si>
  <si>
    <t>CONSERVACIÓN DE CAMINOS DE ACCESO COMUNIDADES INDÍGENAS, COMUNA DE GALVARINO, PROVINCIA DE CAUTÍN, REGIÓN DE LA ARAUCANÍA (SAFI 299192)</t>
  </si>
  <si>
    <t>CONSERVACIÓN DE CAMINOS DE ACCESO COMUNIDADES INDÍGENAS, COMUNA DE PADRE LAS CASAS 1, PROVINCIA DE CAUTÍN, REGIÓN DE LA ARAUCANÍA (SAFI 299194)</t>
  </si>
  <si>
    <t>CONSERVACIÓN DE CAMINOS DE ACCESO COMUNIDADES INDÍGENAS, COMUNA DE SAAVEDRA 01, PROVINCIA DE CAUTÍN, REGIÓN DE LA ARAUCANÍA (2DO LLAMADO) (SAFI 298757)</t>
  </si>
  <si>
    <t>CONSERVACIÓN DE CAMINOS DE ACCESO COMUNIDADES INDÍGENAS, COMUNA DE SAAVEDRA 02, PROVINCIA DE CAUTÍN, REGIÓN DE LA ARAUCANÍA (2DO LLAMADO) (SAFI 300712)</t>
  </si>
  <si>
    <t>CONSERVACIÓN DE CAMINOS DE ACCESO COMUNIDADES INDÍGENAS, COMUNA DE TOLTÉN, PROVINCIA DE CAUTÍN, REGIÓN DE LA ARAUCANÍA (SAFI 291806)</t>
  </si>
  <si>
    <t>CONSERVACIÓN DE CAMINOS DE ACCESO COMUNIDADES INDÍGENAS, COMUNA DE VILLARRICA, PROVINCIA DE CAUTÍN, REGIÓN DE LA ARAUCANÍA (SAFI 299189)</t>
  </si>
  <si>
    <t>CONSERVACIÓN DE CAMINOS DE ACCESO COMUNIDADES INDÍGENAS, COMUNA DE VICTORIA, PROVINCIA DE MALLECO, REGIÓN DE LA ARAUCANÍA (SAFI 312446)</t>
  </si>
  <si>
    <t>CONSERVACIÓN DE CAMINOS DE ACCESO COMUNIDADES INDÍGENAS, COMUNA DE LONQUIMAY, PROVINCIA DE MALLECO, REGIÓN DE LA ARAUCANÍA (SAFI 309154)</t>
  </si>
  <si>
    <t>CONSERVACIÓN CAMINOS EN COMUNIDADES INDÍGENAS REGIÓN DE LA ARAUCANÍA 2019 CONSERVACIÓN DE CAMINOS DE ACCESO COMUNIDADES INDÍGENAS, COMUNA DE GALVARINO, PROVINCIA DE CAUTÍN, REGIÓN DE LA ARAUCANÍA (NUEVO LLAMADO) (SAFI 322841)</t>
  </si>
  <si>
    <t>INSTALACIÓN SISTEMA AGUA POTABLE RURAL PITRELAHUE, PADRE LAS CASAS</t>
  </si>
  <si>
    <t>CONSULTORÍA DE PROYECTOS CAUTÍN 2 CAMINOS BÁSICOS 2015 - 2016; REGIÓN DE LA ARAUCANÍA (SAFI 258871)</t>
  </si>
  <si>
    <t>CONSULTORÍA DE PROYECTOS CAMINOS BÁSICOS 2017 - 2018 REGIÓN DE LA ARAUCANÍA (SAFI 270359)</t>
  </si>
  <si>
    <t>CONSULTORÍA PROYECTOS MALLECO CAMINOS BÁSICOS 2015 - 2016; REGIÓN DE LA ARAUCANÍA (SAFI 258872)</t>
  </si>
  <si>
    <t>CONSULTORÍA PROYECTOS CAUTÍN 1 CAMINOS BÁSICOS 2015 - 2016; REGIÓN DE LA ARAUCANÍA (SAFI 258868)</t>
  </si>
  <si>
    <t>ASESORÍA A LA INSPECCIÓN FISCAL CONTRATOS CAMINOS BÁSICOS GALPONES - QUINQUE (SAFI 304558) Y CAMINOS BÁSICOS HUALAPULLI - EMULPÁN (SAFI 306740 Y 306742); PROVINCIA DE CAUTÍN; REGIÓN DE LA ARAUCANÍA – REACTIVACIÓN (SAFI 306199)</t>
  </si>
  <si>
    <t>CONSULTORÍA PROYECTOS 1 CAMINOS BÁSICOS 2019 - 2020 (SAFI 303741)</t>
  </si>
  <si>
    <t>CONSERVACIÓN RED VIAL REGIÓN DE LA ARAUCANÍA (2018 - 2020) ASESORÍA A LA INSPECCIÓN FISCAL DE CONTRATOS DE CONSERVACIÓN DE CAMINOS BÁSICOS (SAFI 303467)</t>
  </si>
  <si>
    <t>CONSERVACIÓN RED VIAL REGIÓN DE LA ARAUCANÍA (2018 - 2020) CONSULTORÍA PROYECTOS CAMINOS BÁSICOS ETAPA 2 2019 - 2020 (SAFI 303336)</t>
  </si>
  <si>
    <t>CONSERVACIÓN RED VIAL REGIÓN DE LA ARAUCANÍA (2018 - 2020) CONSULTORÍA DE PROYECTOS CAMINOS BÁSICOS ETAPA 2 2019 - 2020 (SAFI 303338)</t>
  </si>
  <si>
    <t>CONSULTORÍA DE PROYECTOS 1 CAMINOS BÁSICOS 2019 - 2020 (SAFI 303752)</t>
  </si>
  <si>
    <t>Ministerio de Obras Públicas - DIRPLAN</t>
  </si>
  <si>
    <t>HUALACURA</t>
  </si>
  <si>
    <t>MALLIN DEL TREILE</t>
  </si>
  <si>
    <t>30101514-0</t>
  </si>
  <si>
    <t>TRIHUECHE</t>
  </si>
  <si>
    <t>PELON MAPU</t>
  </si>
  <si>
    <t xml:space="preserve">LINCO </t>
  </si>
  <si>
    <r>
      <t xml:space="preserve">FICHA SEGUIMIENTO </t>
    </r>
    <r>
      <rPr>
        <b/>
        <u/>
        <sz val="11"/>
        <rFont val="Calibri"/>
        <family val="2"/>
        <scheme val="minor"/>
      </rPr>
      <t>PROYECTOS</t>
    </r>
    <r>
      <rPr>
        <b/>
        <sz val="11"/>
        <rFont val="Calibri"/>
        <family val="2"/>
        <scheme val="minor"/>
      </rPr>
      <t xml:space="preserve"> - </t>
    </r>
    <r>
      <rPr>
        <b/>
        <sz val="11"/>
        <color rgb="FFFF0000"/>
        <rFont val="Calibri"/>
        <family val="2"/>
        <scheme val="minor"/>
      </rPr>
      <t xml:space="preserve">OBRAS PÚBLICAS </t>
    </r>
  </si>
  <si>
    <t xml:space="preserve">NEHUENTUE </t>
  </si>
  <si>
    <t xml:space="preserve">EVELYN BRIONES </t>
  </si>
  <si>
    <t>evelyn.briones@mop.gov.cl</t>
  </si>
  <si>
    <t>CONSERVACIÓN CAMINOS BÁSICOS REGIÓN DE LA ARAUCANÍA 2020</t>
  </si>
  <si>
    <t>Camino Troll Pailacoyan, Comuna de Carahue</t>
  </si>
  <si>
    <t xml:space="preserve">Camino Los Aromos Agua Santa S-169, </t>
  </si>
  <si>
    <t>Camino Puerto Boldos - Cruce La Barra</t>
  </si>
  <si>
    <t>Sahuelhue-Caren.</t>
  </si>
  <si>
    <t>Trintre - Los Sauces por Miraflores.</t>
  </si>
  <si>
    <t>Camino Cajón Vilcún Refugio Llaima</t>
  </si>
  <si>
    <t>Cuesta Las Raíces - Centro de Sky.</t>
  </si>
  <si>
    <t xml:space="preserve">Trovolhue - Pilmaiquenco y Quechocahuín. </t>
  </si>
  <si>
    <t>Cristo Carhuello - Quelhue</t>
  </si>
  <si>
    <t xml:space="preserve"> Pichichelle - Peleco.</t>
  </si>
  <si>
    <t>Comunidades de Juan Sandoval; Juan Peralta Quidel; Tromelafquén; Juan Quidel y Quiñetrur Morales</t>
  </si>
  <si>
    <t>Comunidades de Juan Savaria; Colimán-Cayumil; Pintilual Zapata; Jacinta Millalén; Lorenzo Necul y José Huenchual</t>
  </si>
  <si>
    <t>Comunidades de Puraquina; Quilquilco; Antumapu; Pascual Coña; Mariano Epulef; Molcoche y Valentín Llancafil</t>
  </si>
  <si>
    <t>Comunidades de Jacinto Caniupán; Juan Puen; Domingo Paillao II; Pascual Huenupi y Goñotui Tañi Mapu Lonco Llao</t>
  </si>
  <si>
    <t>Comunidades de Gonzalo Tranamil; Camilo Gallardo; Jose Cariqueo; Jose Maripan; Chapo Alma Riffo; Benito Gallardo; Maria Rebeca Toro; Colegio Cantera; Manuel Toro; Ines de Toro; Juan Huchalao; Vicente Paillalef</t>
  </si>
  <si>
    <t>Comunidades de Bartolo Melín; Domingo Huentemán; Lorenzo Quilapi Cabetón; Antonio Pailaqueo: Domingo Huenchullán; Fco Piutri; Osvaldo Mulato; Margarita Cayuqueo; Juana Manquiñir; José Loncomil; José Luis Porma; Toledo Cheguan Antipi II y José Nahuelpi</t>
  </si>
  <si>
    <t>Comunidades de Luis Marileo Colipi; Pascual Huenupi; José Pino Levi; Lonko José Pino Levi; José Manuel Catrileo Inal; Juan Maril y Juan Canuleo Pinoleo</t>
  </si>
  <si>
    <t>Comunidades de Pedro Millanao; Nicolas Ailio II; Jose Blas Namoncura; Lorenzo Cariman; Toribio Namoncura y Hilario Catrilaf</t>
  </si>
  <si>
    <t>Comunidades de Ignacio Tricanao; Liempi Colipi; Benancio Huenchupan; Huentecol Cheuquepan; Bernardo Ñanco y Pedro Huilcal</t>
  </si>
  <si>
    <t>Comunidades de Atay Pehuen; Pedregoso; Huiquilan; Mallin del Treile; Pehuenco Alto; Mitraquen Bajo; Benancio Cumilan; Pichirucanuco</t>
  </si>
  <si>
    <t>CONSERVACIÓN CAMINOS BÁSICOS 2020 - 2021 ASESORÍA A LA INSPECCIÓN FISCAL DE CONTRATOS DE CONSERVACIÓN DE CCBB PROVINCIA DE MALLECO; REGIÓN DE LA ARAUCANÍA (SAFI 318214)</t>
  </si>
  <si>
    <t>CONSERVACIÓN CAMINOS BÁSICOS 2020 - 2021 ASESORÍA A LA INSPECCIÓN FISCAL DE CONTRATOS DE CONSERVACIÓN DE CCBB PROVINCIA DE CAUTÍN; REGIÓN DE LA ARAUCANÍA (SAFI 318215)</t>
  </si>
  <si>
    <t>CONSERVACIÓN CAMINOS BÁSICOS 2020 - 2021 CAMINO BÁSICO POR CONSERVACIÓN CONSULTORÍA DE PROYECTOS CCBB ETAPA 2 2020-2021; REGIÓN DE LA ARAUCANÍA (SAFI 326218)</t>
  </si>
  <si>
    <t>CONSERVACIÓN CAMINOS BÁSICOS 2020 - 2021 CAMINO BÁSICO POR CONSERVACIÓN CONSULTORÍA DE PROYECTOS CCBB ETAPA 1 2020-2021; REGIÓN DE LA ARAUCANÍA (SAFI 326494)</t>
  </si>
  <si>
    <t>CONSERVACIÓN CAMINOS BÁSICOS 2020 CAMINO BÁSICO POR CONSERVACIÓN CAMINO LOS AROMOS AGUA SANTA S-169, COMUNA DE LAUTARO, PROVINCIA DE CAUTÍN, REGIÓN DE LA ARAUCANÍA (SAFI 314624)</t>
  </si>
  <si>
    <t>CONSERVACIÓN CAMINOS BÁSICOS 2020 CAMINO BÁSICO POR CONSERVACIÓN CAMINO TROLL PAILACOYAN, COMUNA DE CARAHUE, PROVINCIA DE CAUTÍN, REGIÓN DE LA ARAUCANÍA (SAFI 315830)</t>
  </si>
  <si>
    <t>CONSERVACIÓN CAMINOS BÁSICOS 2020 CAMINO BÁSICO POR CONSERVACIÓN SAHUELHUE-CAREN, RUTA S-575; DM 0;000A DM 6;500 COMUNA DE MELIPEUCO, PROVINCIA DE CAUTÍN, REGIÓN DE LA ARAUCANÍA (SAFI 318220)</t>
  </si>
  <si>
    <t>CONSERVACIÓN CAMINOS BÁSICOS 2020 CAMINO BÁSICO POR CONSERVACIÓN TRINTRE - LOS SAUCES POR MIRAFLORES, TRAMO DM 13600;00 AL 23800;00; COMUNA DE LOS SAUCES, PROVINCIA DE MALLECO, REGIÓN DE LA ARAUCANÍA (SAFI 318231)</t>
  </si>
  <si>
    <t>CONSERVACIÓN CAMINOS BÁSICOS 2020 CAMINO BÁSICO POR CONSERVACIÓN CAMINO CAJÓN VILCÚN REFUGIO LLAIMA, COMUNA DE VILCÚN, PROVINCIA DE CAUTÍN, REGIÓN DE LA ARAUCANÍA (SAFI 318232)</t>
  </si>
  <si>
    <t>CONSERVACIÓN CAMINOS BÁSICOS 2020 CAMINO BÁSICO POR CONSERVACIÓN CUESTA LAS RAÍCES - CENTRO DE SKY, TRAMO DM 15;000 AL DM 19;065; COMUNA DE LONQUIMAY, PROVINCIA DE MALLECO, REGIÓN DE LA ARAUCANÍA (SAFI 318233)</t>
  </si>
  <si>
    <t>CONSERVACIÓN CAMINOS BÁSICOS 2020 CAMINOS BÁSICOS POR CONSERVACIÓN TROVOLHUE - PILMAIQUENCO Y QUECHOCAHUÍN COMUNAS DE CARAHUE Y SAAVEDRA; PROVINCIA DE CAUTÍN; REGIÓN DE LA ARAUCANÍA (SAFI 324875)</t>
  </si>
  <si>
    <t>CONSERVACIÓN CAMINOS BÁSICOS 2020 CAMINO BÁSICO TERMINACIÓN CRISTO CARHUELLO - QUELHUE; COMUNA DE PUCÓN; PROVINCIA DE CAUTÍN; REGIÓN DE LA ARAUCANÍA (SAFI 325007)</t>
  </si>
  <si>
    <t>CONSERVACIÓN CAMINOS BÁSICOS 2020 - 2020 CAMINO BÁSICO POR CONSERVACIÓN PICHICHELLE - PELECO; COMUNA DE TEODORO SCHMIDT; PROVINCIA DE CAUTÍN; REGIÓN DE LA ARAUCANÍA (SAFI 325008)</t>
  </si>
  <si>
    <t>PROYECTO REPOSICIÓN PUENTE EDUARDO FREI MONTALVA Y ACCESOS; COMUNA DE CARAHUE; PROVINCIA DE CAUTÍN; REGIÓN DE LA ARAUCANÍA (SAFI 284052)</t>
  </si>
  <si>
    <t>MEJORAMIENTO CAMINO BÁSICO INTERMEDIO PUENTE PAYA - HUIÑOCO; COMUNA DE LONCOCHE; PROVINCIA DE CAUTÍN; REGIÓN DE LA ARAUCANÍA (SAFI 278622)</t>
  </si>
  <si>
    <t>PROYECTO DE AMPLIACIÓN Y MEJORAMIENTO RUTA S - 40 SECTOR: LABRANZA - IMPERIAL - CARAHUE, REGIÓN DE LA ARAUCANÍA (SAFI 290758)</t>
  </si>
  <si>
    <t>TERMINACIÓN MEJORAMIENTO CAMINO BÁSICO INTERMEDIO RUTA R - 150 - P, ANGOL - PARQUE NACIONAL NAHUELBUTA; COMUNA DE ANGOL; PROVINCIA DE MALLECO; REGIÓN DE LA ARAUCANÍA (SAFI 296548)</t>
  </si>
  <si>
    <t>MEJORAMIENTO RUTA R - 925 - S CURACAUTÍN CONGUILLÍO - SECTOR HUEÑIVALES - CAPTREN; PROVINCIA DE MALLECO; REGIÓN DE LA ARAUCANÍA (SAFI 250678)</t>
  </si>
  <si>
    <t>REPOSICIÓN SISTEMA AGUA POTABLE RURAL EL COIGUE, CARAHUE</t>
  </si>
  <si>
    <t>REPOSICIÓN PARCIAL SISTEMA AGUA POTABLE RURAL PIHUICHÉN, CHOLCHOL</t>
  </si>
  <si>
    <t>CONSTRUCCIÓN SISTEMA AGUA POTABLE RURAL FAJAS 4.000 A LA 26.000, COMUNA DE CUNCO Y SECTORES CHORRILLOS, YOLANDA, MARÍA LUISA, EL SOLAR, MIRAFLORES, SANTA ÁNGELA, COMUNA DE PADRE LAS CASAS</t>
  </si>
  <si>
    <t>REPOSICIÓN SISTEMA AGUA POTABLE RURAL EL ESFUERZO, CUNCO</t>
  </si>
  <si>
    <t>DISEÑO MEJORAMIENTO Y AMPLIACIÓN SISTEMA AGUA POTABLE RURAL CHOROICO, CUNCO</t>
  </si>
  <si>
    <t>REPOSICIÓN Y AMPLIACIÓN SISTEMA AGUA POTABLE RURAL CURARREHUE</t>
  </si>
  <si>
    <t>CONSTRUCCIÓN SISTEMA AGUA POTABLE RURAL PUENTE BASA GRANDE, CURARREHUE</t>
  </si>
  <si>
    <t>REPOSICIÓN SISTEMA AGUA POTABLE RURAL CATRIPULLI, RINCONADA Y AMPLIACIÓN A LONCOFILO, HUAMPOE Y SANTA ELENA, CURARREHUE</t>
  </si>
  <si>
    <t>REPOSICIÓN PARCIAL SISTEMA AGUA POTABLE RURAL DOLLINCO QUEPE Y AMPLIACIÓN A RUCAHUE, FREIRE</t>
  </si>
  <si>
    <t>CONSTRUCCIÓN SISTEMA AGUA POTABLE RURAL TRES ESQUINAS, LOS AROMOS, LA PEÑA, NALCACO Y CHUMIL, LAUTARO</t>
  </si>
  <si>
    <t>REPOSICIÓN SISTEMA AGUA POTABLE RURAL TRAI TRAICO, NUEVA IMPERIAL</t>
  </si>
  <si>
    <t>ESTUDIO DE REHABILITACIÓN SISTEMA AGUA POTABLE RURAL ENTRE RÍOS, NUEVA IMPERIAL</t>
  </si>
  <si>
    <t>CONSTRUCCIÓN SISTEMA AGUA POTABLE RURAL TRUF TRUF, LAS MINAS, PADRE LAS CASAS</t>
  </si>
  <si>
    <t>REPOSICIÓN SISTEMA AGUA POTABLE RURAL HUALPÍN Y AMPLIACIÓN A ISLA LICAN, TEODORO SCHMIDT</t>
  </si>
  <si>
    <t>AMPLIACIÓN Y REPOSICIÓN SISTEMA AGUA POTABLE RURAL POCOYAN - RAKINCURA TOLTÉN</t>
  </si>
  <si>
    <t>CONSTRUCCIÓN SISTEMA AGUA POTABLE RURAL CAYULFE, CHANQUÍN, PURALACO, NIGUE, MAITINCO, TOLTÉN</t>
  </si>
  <si>
    <t>CONSTRUCCIÓN SISTEMA AGUA POTABLE RURAL VILUCO, COLLIN Y VEGA REDONDA, COMUNA DE VILCÚN</t>
  </si>
  <si>
    <t>MEJORAMIENTO Y AMPLIACIÓN SISTEMA AGUA POTABLE RURAL GENERAL LÓPEZ, VILCÚN</t>
  </si>
  <si>
    <t>INSTALACIÓN SISTEMA AGUA POTABLE RURAL LIUMALLA SUR, VILLARRICA</t>
  </si>
  <si>
    <t>INSTALACIÓN SISTEMA AGUA POTABLE RURAL CHAURA, VILLARRICA</t>
  </si>
  <si>
    <t>CONSTRUCCIÓN SISTEMA AGUA POTABLE RURAL RAYENCO AFUNALHUE, VILLARRICA</t>
  </si>
  <si>
    <t>REPOSICIÓN Y AMPLIACIÓN SISTEMA AGUA POTABLE RURAL LOS CONFINES, ANGOL</t>
  </si>
  <si>
    <t>REPOSICIÓN PARCIAL SISTEMA AGUA POTABLE RURAL PAILAHUEQUE, ERCILLA</t>
  </si>
  <si>
    <t>INSTALACIÓN SISTEMA AGUA POTABLE RURAL LOS MORROS, LUMACO</t>
  </si>
  <si>
    <t>CONSERVACIÓN SISTEMA AGUA POTABLE RURAL TIJERAL RENAICO</t>
  </si>
  <si>
    <t>INSTALACIÓN SISTEMA AGUA POTABLE RURAL EL BOYE, SECTORES CHUFQUÉN Y TERPELLE, TRAIGUÉN</t>
  </si>
  <si>
    <t>REPOSICIÓN PARCIAL HUALACURA</t>
  </si>
  <si>
    <t>MEJORAMIENTO SISTEMA DE AGUA POTABLE RURAL MALLIN DEL TREILE</t>
  </si>
  <si>
    <t>MEJORAMIENTO Y AMPLIACIÓN SISTEMA DE AGUA POTABLE RURAL TRANAPUENTE</t>
  </si>
  <si>
    <t>CONSTRUCCIÓN SISTEMA DE AGUA POTABLE RURAL PELON MAPU</t>
  </si>
  <si>
    <t>MEJORAMIENTO BORDE COSTERO NEHUENTUE, CARAHUE</t>
  </si>
  <si>
    <t>MEJORAMIENTO BORDE COSTERO PLAYA PORMA, TEODORO SCHMIDT</t>
  </si>
  <si>
    <t>MEJORAMIENTO BORDE COSTERO SECTOR QUEULE, TOLTÉN</t>
  </si>
  <si>
    <t>MEJORAMIENTO BORDE COSTERO CALETA LA BARRA RÍO TOLTÉN</t>
  </si>
  <si>
    <t>MEJORAMIENTO DESEMBOCADURA AL MAR, RÍO QUEULE, TOLTÉN</t>
  </si>
  <si>
    <t>CONSTRUCCIÓN COLECTOR INTERCEPTOR AGUAS LLUVIA SAN MARTIN, TEMUCO</t>
  </si>
  <si>
    <t>ESTADO INICIATIVA</t>
  </si>
  <si>
    <t>FINALIZADA FÍSICA Y FINANCIERAMENTE</t>
  </si>
  <si>
    <t>TIPO FINANCIAMIENTO</t>
  </si>
  <si>
    <t>SECTORIAL</t>
  </si>
  <si>
    <t>FNDR</t>
  </si>
  <si>
    <t>SECTORIAL + FNDR</t>
  </si>
  <si>
    <t>MUNICIPAL</t>
  </si>
  <si>
    <t>COLUMNAS AUXILIARES</t>
  </si>
  <si>
    <t>N° Beneficiarios Total</t>
  </si>
  <si>
    <t>N° Beneficiarios Mapuches</t>
  </si>
  <si>
    <t>% Beneficiarios Mapuches</t>
  </si>
  <si>
    <t>Costo Total Etapa M$</t>
  </si>
  <si>
    <t>% Avance Físico</t>
  </si>
  <si>
    <t>3,6</t>
  </si>
  <si>
    <t>8,4</t>
  </si>
  <si>
    <t>6,5</t>
  </si>
  <si>
    <t>5,2</t>
  </si>
  <si>
    <t>2,6</t>
  </si>
  <si>
    <t>n/A</t>
  </si>
  <si>
    <t>22,2</t>
  </si>
  <si>
    <t>26,5</t>
  </si>
  <si>
    <t>15,7</t>
  </si>
  <si>
    <t>19,4</t>
  </si>
  <si>
    <t>22,24</t>
  </si>
  <si>
    <t>N° Arranques</t>
  </si>
  <si>
    <t>Magnitud Proyecto</t>
  </si>
  <si>
    <t>DATOS SNI ETAPA ACTUAL</t>
  </si>
  <si>
    <t>DATOS DE INICIO, TERMINO Y AVANCE ETAPA ACTUAL</t>
  </si>
  <si>
    <t>Nombre de Proyecto</t>
  </si>
  <si>
    <r>
      <t xml:space="preserve">Estado </t>
    </r>
    <r>
      <rPr>
        <b/>
        <sz val="11"/>
        <color indexed="8"/>
        <rFont val="Calibri"/>
        <family val="2"/>
        <scheme val="minor"/>
      </rPr>
      <t>(Seleccionar alternativa en cada celda)</t>
    </r>
  </si>
  <si>
    <t>% GASTO RESPECTO IDENTIFICADO</t>
  </si>
  <si>
    <t>DEBERÁ SER REEMPLAZADA POR OTRA EQUIVALENTE</t>
  </si>
  <si>
    <t>Suma de 2020</t>
  </si>
  <si>
    <t>MEJORAMIENTO RUTA S - 75 SECTOR: COLICO - CABURGA NORTE (SAFI 329379)</t>
  </si>
  <si>
    <t>ANALISTA PRESUPUESTARIO</t>
  </si>
  <si>
    <t>INDICADORES PLAN</t>
  </si>
  <si>
    <t>LUMACO-CAPITÁN PASTENE</t>
  </si>
  <si>
    <t>LOS GALPONES –QUINQUE</t>
  </si>
  <si>
    <t>PROYECTOS MOP</t>
  </si>
  <si>
    <t>INSTALACIÓN SISTEMA DE AGUA POTABLE RURAL LINCO ORIENTE Y PONIENTE</t>
  </si>
  <si>
    <t>CONSTRUCCIÓN PROYECTOS AGUA POTABLE RURAL IX REGIÓN (2018 - 2026): CÓDIGO MOP 212049</t>
  </si>
  <si>
    <t xml:space="preserve"> </t>
  </si>
  <si>
    <t>FUE REEMPLAZADA POR OTRA EQUIVALENTE</t>
  </si>
  <si>
    <t>CONSERVACIÓN CAMINOS BÁSICOS 2020 CAMINO BÁSICO POR CONSERVACIÓN CAMINO PUERTO BOLDOS - CRUCE LA BARRA, TRAMO DM 0;00 AL DM 2880;00 COMUNA DE TOLTÉN, PROVINCIA DE CAUTÍN, REGIÓN DE LA ARAUCANÍA (SAFI 315829)</t>
  </si>
  <si>
    <t>CONSERVACIÓN CAMINOS PLAN INDÍGENA REGIÓN DE LA ARAUCANÍA 2020</t>
  </si>
  <si>
    <t>CONSERVACIÓN CAMINOS PLAN INDÍGENA 2020 - 2021 ASESORÍA A LA INSPECCIÓN FISCAL CONTRATO DE CONSERVACIÓN DE CCI PROVINCIA DE MALLECO; REGIÓN DE LA ARAUCANÍA (SAFI 318209)</t>
  </si>
  <si>
    <t>CONSERVACIÓN CAMINOS PLAN INDÍGENA 2020 - 2021 ASESORÍA A LA INSPECCIÓN FISCAL CONTRATOS DE CONSERVACIÓN DE CCI PROVINCIA DE CAUTÍN; REGIÓN DE LA ARAUCANÍA (SAFI 318210)</t>
  </si>
  <si>
    <t>CONSERVACIÓN CAMINOS PLAN INDÍGENA 2020 CONSERVACIÓN CAMINOS DE ACCESOS A COMUNIDADES INDÍGENAS, COMUNA DE CUNCO, PROVINCIA DE CAUTÍN, REGIÓN DE LA ARAUCANÍA (SAFI 306937)</t>
  </si>
  <si>
    <t>CONSERVACIÓN CAMINOS PLAN INDÍGENA 2020 CONSERVACIÓN DE CAMINOS DE ACCESO COMUNIDADES INDÍGENAS, COMUNA DE PERQUENCO, PROVINCIA DE CAUTÍN, REGIÓN DE LA ARAUCANÍA (SAFI 306938)</t>
  </si>
  <si>
    <t>CONSERVACIÓN CAMINOS PLAN INDÍGENA 2020 CONSERVACIÓN DE CAMINOS DE ACCESO COMUNIDADES INDÍGENAS, COMUNA DE PITRUFQUEN, PROVINCIA DE CAUTÍN, REGIÓN DE LA ARAUCANÍA (SAFI 306939)</t>
  </si>
  <si>
    <t>CONSERVACIÓN CAMINOS PLAN INDÍGENA 2020 CONSERVACIÓN CAMINOS DE ACCESO COMUNIDADES INDÍGENAS, COMUNA DE PUREN I, PROVINCIA DE MALLECO, REGIÓN DE LA ARAUCANÍA (SAFI 309108)</t>
  </si>
  <si>
    <t>CONSERVACIÓN CAMINOS PLAN INDÍGENA 2020 CONSERVACIÓN CAMINOS DE ACCESO A COMUNIDADES INDÍGENAS, COMUNA DE CARAHUE 1/2020, PROVINCIA DE CAUTÍN, REGIÓN DE LA ARAUCANÍA (SAFI 315530)</t>
  </si>
  <si>
    <t>CONSERVACIÓN CAMINOS PLAN INDÍGENA 2020 CONSERVACIÓN DE CAMINOS DE ACCESO COMUNIDADES INDÍGENAS, COMUNA DE LOS SAUCES 1/2020, PROVINCIA DE MALLECO, REGIÓN DE LA ARAUCANÍA (SAFI 315542)</t>
  </si>
  <si>
    <t>CONSERVACIÓN CAMINOS PLAN INDÍGENA 2020 CONSERVACIÓN CAMINOS DE ACCESO A COMUNIDADES INDÍGENAS, COMUNA DE PURÉN 2/2020, PROVINCIA DE MALLECO, REGIÓN DE LA ARAUCANÍA (SAFI 315545)</t>
  </si>
  <si>
    <t>CONSERVACIÓN CAMINOS PLAN INDÍGENA 2020 CONSERVACIÓN CAMINOS DE ACCESO A COMUNIDADES INDÍGENAS, COMUNA DE GORBEA 1/2020, PROVINCIA DE CAUTÍN, REGIÓN DE LA ARAUCANÍA (SAFI 315548)</t>
  </si>
  <si>
    <t>CONSERVACIÓN CAMINOS PLAN INDÍGENA 2020 CONSERVACIÓN CAMINOS DE ACCESO A COMUNIDADES INDÍGENAS, COMUNA DE CURACAUTÍN, PROVINCIA DE MALLECO, REGIÓN DE LA ARAUCANÍA (2DO LLAMADO) (SAFI 322284)</t>
  </si>
  <si>
    <t>CONSERVACIÓN CAMINOS PLAN INDÍGENA 2020 CONSERVACIÓN DE CAMINOS DE ACCESO COMUNIDADES INDÍGENAS, COMUNA DE LONQUIMAY 2/2020, PROVINCIA DE MALLECO, REGIÓN DE LA ARAUCANÍA (SAFI 324750)</t>
  </si>
  <si>
    <t>REPOSICIÓN PARCIAL SISTEMA DE AGUA POTABLE RURAL TRIHUECHE Y AMPLIACIÓN A VILLA BALDOMERO</t>
  </si>
  <si>
    <t>CONSTRUCCIÓN PUNTO DE DESEMBARQUE PESCA RECREATIVA RÍO TOLTÉN</t>
  </si>
  <si>
    <t>CLAUDIA MÜLLER</t>
  </si>
  <si>
    <t>JHONY VALVERDE</t>
  </si>
  <si>
    <t>452-462042</t>
  </si>
  <si>
    <t xml:space="preserve">Nota: Las filas destacadas en color azul corresponden a iniciativas incorporadas a contar de septiembre del año 2020 al Plan por parte del MOP </t>
  </si>
  <si>
    <t>Monto Identificado 2022 M$</t>
  </si>
  <si>
    <t>FINANCIAMIENTO (SELECCIONAR LA ALTERNATIVA MÁS REPRESENTATIVA)</t>
  </si>
  <si>
    <t>ESTADO INICIATIVA (SELECCIONAR ESTADO MÁS REPRESENTATIVO)</t>
  </si>
  <si>
    <t>¿(MONTO COL. 44 ES IGUAL A MONTO COL. 36)?</t>
  </si>
  <si>
    <t>¿DEBE JUSTIFICAR O REPROGRAMAR DIFERENCIA (COL. 44 - COL. 36)?</t>
  </si>
  <si>
    <t>TIENE EJECUCIÓN FÍSICA Y FINANCIERA 2022 Y/O POSTERIORES</t>
  </si>
  <si>
    <t>TIENE SÓLO EJECUCIÓN FÍSICA 2022 Y/O POSTERIORES</t>
  </si>
  <si>
    <t>TIENE SÓLO EJECUCIÓN FINANCIERA 2022 Y/O POSTERIORES</t>
  </si>
  <si>
    <t>Suma de 2021</t>
  </si>
  <si>
    <t>Suma de 2022 R</t>
  </si>
  <si>
    <t>2022 R</t>
  </si>
  <si>
    <t>2022 P</t>
  </si>
  <si>
    <t>Estimación Gastos Ejecución Mensual 2022 M$</t>
  </si>
  <si>
    <t>Gasto Plurianual: Real (2017 - 2021) - Estimado (2022 -2026) M$</t>
  </si>
  <si>
    <t>SE CAMBIA FECHA DE TERMINO (RESOLUCION DE DICIEMBRE 2021), SE PROGRAMA AÑO, SE AJUSTA INVERSION AÑO 2023 M$ 177.156</t>
  </si>
  <si>
    <t>CONTRATO EN OPERACIÓN</t>
  </si>
  <si>
    <t>SE CAMBIA FECHA DE TERMINO, SE MODIFICA FLUJOS DE CAJAS PROGRAMACIÓN DEL AÑO</t>
  </si>
  <si>
    <t>SE PROGRAMA INVERSIÓN DEL AÑO</t>
  </si>
  <si>
    <t>CONTRATO CON TERMINO ANTICIPADO, EXISTE UN NUEVO CONTRATO PARA DAR TERMINO AL INICIAL, CON FECHA DE TERMINO EN MAYO DEL AÑO 2023, EL CUAL ESTA EN PROCESO DE ADJUDICACIÓN</t>
  </si>
  <si>
    <t>SE PROGRAMA INVERSIÓN DEL AÑO Y SE MODIFICA INVERSION AÑO 2023 M$ 836.720</t>
  </si>
  <si>
    <t>CONTRATO TERMINADO</t>
  </si>
  <si>
    <t xml:space="preserve">LICITACIÓN QUEDA DESIERTA </t>
  </si>
  <si>
    <t>CONTRATO CON TERMINO ANTICIPADO</t>
  </si>
  <si>
    <t>No se incluyo en presupuesto 2022, por cambio de priorizacion por parte del Municipio</t>
  </si>
  <si>
    <t>Para año 2022 se considera Estudio Basico por 125258, debiendose desplazar la inversion de la ejecucion para el año 2023</t>
  </si>
  <si>
    <t>Modificar  INVERSION DE EJECUCION PARA AÑO 2022 Se pagara M$88.875 por conceptoDESARROLLO DISEÑO DE INGENIERIA</t>
  </si>
  <si>
    <t>Inversion de ejecucion año 2022 es FNDR y corresponde a  Terminacion de estudio de Prefactibilidad y no tiene programado Inversión para Diseño (que será también FNDR)</t>
  </si>
  <si>
    <t>SE PROGRAMAN PARA ESTE AÑO SÓLO EXPROPIACIONES</t>
  </si>
  <si>
    <t>la Inversion 2022 es mayor a la programada inicialmente por modificaciones de obra.Modificar  INVERSION DE EJECUCION PARA AÑO 2022.</t>
  </si>
  <si>
    <t>SE MANTIENE LO INFORMADO DEL MES DE ABRIL</t>
  </si>
  <si>
    <t>-</t>
  </si>
  <si>
    <t>Servicio</t>
  </si>
  <si>
    <t>Agua Potable Rural</t>
  </si>
  <si>
    <t>Dirección de Obras Hidráulicas</t>
  </si>
  <si>
    <t>Dirección de Obras Portuarias</t>
  </si>
  <si>
    <t>Dirección de Vialidad</t>
  </si>
  <si>
    <t>(Todas)</t>
  </si>
  <si>
    <r>
      <t xml:space="preserve">SEGUIMIENTO </t>
    </r>
    <r>
      <rPr>
        <b/>
        <u/>
        <sz val="11"/>
        <rFont val="Calibri"/>
        <family val="2"/>
        <scheme val="minor"/>
      </rPr>
      <t>PROYECTOS</t>
    </r>
    <r>
      <rPr>
        <b/>
        <sz val="11"/>
        <rFont val="Calibri"/>
        <family val="2"/>
        <scheme val="minor"/>
      </rPr>
      <t xml:space="preserve"> - OBRAS PÚBLICAS </t>
    </r>
  </si>
  <si>
    <t>Suma de Enero ejecución</t>
  </si>
  <si>
    <t>Suma de Febrero ejecución</t>
  </si>
  <si>
    <t>Suma de Marzo ejecución</t>
  </si>
  <si>
    <t>Suma de Abril ejecución</t>
  </si>
  <si>
    <t>Suma de Mayo ejecución</t>
  </si>
  <si>
    <t>Suma de Junio programado</t>
  </si>
  <si>
    <t>(*)Los beneficiarios se pueden repetir en los proyectos de los diferentes servicios.</t>
  </si>
  <si>
    <t>Suma de N° Beneficiarios Total</t>
  </si>
  <si>
    <t>Suma de N° Beneficiarios Mapuches</t>
  </si>
  <si>
    <t>(**)Fecha de información: Cierre SAFI de 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</si>
</sst>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64" formatCode="_-* #,##0.00_-;\-* #,##0.00_-;_-* &quot;-&quot;??_-;_-@_-"/>
    <numFmt numFmtId="165" formatCode="dd/mm/yyyy;@"/>
    <numFmt numFmtId="166" formatCode="#,##0.000"/>
    <numFmt numFmtId="167" formatCode="0.0%"/>
  </numFmts>
  <fonts count="25" x14ac:knownFonts="1">
    <font>
      <sz val="11"/>
      <color theme="1"/>
      <name val="Calibri"/>
      <family val="2"/>
      <scheme val="minor"/>
    </font>
    <font>
      <b/>
      <sz val="11"/>
      <color theme="1"/>
      <name val="Calibri"/>
      <family val="2"/>
      <scheme val="minor"/>
    </font>
    <font>
      <b/>
      <sz val="1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u/>
      <sz val="11"/>
      <color theme="10"/>
      <name val="Calibri"/>
      <family val="2"/>
      <scheme val="minor"/>
    </font>
    <font>
      <sz val="11"/>
      <color theme="1"/>
      <name val="Calibri"/>
      <family val="2"/>
      <scheme val="minor"/>
    </font>
    <font>
      <b/>
      <sz val="11"/>
      <color rgb="FFFF0000"/>
      <name val="Calibri"/>
      <family val="2"/>
      <scheme val="minor"/>
    </font>
    <font>
      <sz val="9"/>
      <name val="Calibri"/>
      <family val="2"/>
      <scheme val="minor"/>
    </font>
    <font>
      <b/>
      <u/>
      <sz val="11"/>
      <name val="Calibri"/>
      <family val="2"/>
      <scheme val="minor"/>
    </font>
    <font>
      <sz val="8"/>
      <name val="Calibri"/>
      <family val="2"/>
      <scheme val="minor"/>
    </font>
    <font>
      <sz val="11"/>
      <color rgb="FF424242"/>
      <name val="Calibri"/>
      <family val="2"/>
      <scheme val="minor"/>
    </font>
    <font>
      <sz val="10"/>
      <name val="Arial"/>
      <family val="2"/>
    </font>
    <font>
      <b/>
      <sz val="11"/>
      <color rgb="FF000000"/>
      <name val="Calibri"/>
      <family val="2"/>
      <scheme val="minor"/>
    </font>
    <font>
      <b/>
      <sz val="11"/>
      <color rgb="FF424242"/>
      <name val="Calibri"/>
      <family val="2"/>
      <scheme val="minor"/>
    </font>
    <font>
      <sz val="11"/>
      <color rgb="FF0070C0"/>
      <name val="Calibri"/>
      <family val="2"/>
      <scheme val="minor"/>
    </font>
    <font>
      <sz val="11"/>
      <color theme="1"/>
      <name val="Calibri"/>
      <family val="2"/>
    </font>
    <font>
      <b/>
      <sz val="11"/>
      <name val="Calibri"/>
      <family val="2"/>
    </font>
    <font>
      <b/>
      <sz val="11"/>
      <color theme="1"/>
      <name val="Calibri"/>
      <family val="2"/>
    </font>
    <font>
      <b/>
      <sz val="11"/>
      <color rgb="FF0070C0"/>
      <name val="Calibri"/>
      <family val="2"/>
      <scheme val="minor"/>
    </font>
    <font>
      <sz val="11"/>
      <color rgb="FF0070C0"/>
      <name val="Calibri"/>
      <family val="2"/>
    </font>
    <font>
      <b/>
      <sz val="11"/>
      <color indexed="8"/>
      <name val="Calibri"/>
      <family val="2"/>
      <scheme val="minor"/>
    </font>
    <font>
      <sz val="11"/>
      <color theme="1"/>
      <name val="Calibri Light"/>
      <family val="2"/>
    </font>
    <font>
      <b/>
      <sz val="11"/>
      <color rgb="FF0070C0"/>
      <name val="Calibri"/>
      <family val="2"/>
    </font>
  </fonts>
  <fills count="2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D8E4BC"/>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4.9989318521683403E-2"/>
        <bgColor rgb="FF92D050"/>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rgb="FF92D050"/>
      </patternFill>
    </fill>
    <fill>
      <patternFill patternType="solid">
        <fgColor theme="3"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medium">
        <color auto="1"/>
      </top>
      <bottom/>
      <diagonal/>
    </border>
    <border>
      <left style="thin">
        <color indexed="64"/>
      </left>
      <right style="thin">
        <color auto="1"/>
      </right>
      <top style="thin">
        <color auto="1"/>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0" fontId="6"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0" fontId="13" fillId="0" borderId="0"/>
  </cellStyleXfs>
  <cellXfs count="403">
    <xf numFmtId="0" fontId="0" fillId="0" borderId="0" xfId="0"/>
    <xf numFmtId="0" fontId="0" fillId="0" borderId="0" xfId="0"/>
    <xf numFmtId="0" fontId="0" fillId="0" borderId="0" xfId="0" applyBorder="1"/>
    <xf numFmtId="0" fontId="0" fillId="0" borderId="5" xfId="0" applyFill="1" applyBorder="1"/>
    <xf numFmtId="0" fontId="0" fillId="0" borderId="3" xfId="0" applyFill="1" applyBorder="1"/>
    <xf numFmtId="0" fontId="0" fillId="0" borderId="7" xfId="0" applyFill="1" applyBorder="1"/>
    <xf numFmtId="0" fontId="0" fillId="0" borderId="6" xfId="0" applyBorder="1" applyAlignment="1">
      <alignment horizontal="center" vertical="center"/>
    </xf>
    <xf numFmtId="0" fontId="0" fillId="0" borderId="15" xfId="0" applyFill="1" applyBorder="1"/>
    <xf numFmtId="0" fontId="0" fillId="0" borderId="0" xfId="0" applyFill="1" applyBorder="1"/>
    <xf numFmtId="0" fontId="0" fillId="0" borderId="6" xfId="0" applyBorder="1"/>
    <xf numFmtId="0" fontId="0" fillId="0" borderId="7" xfId="0" applyBorder="1"/>
    <xf numFmtId="0" fontId="0" fillId="0" borderId="16" xfId="0" applyFill="1" applyBorder="1"/>
    <xf numFmtId="0" fontId="0" fillId="0" borderId="7" xfId="0" applyBorder="1" applyAlignment="1">
      <alignment horizontal="center"/>
    </xf>
    <xf numFmtId="0" fontId="0" fillId="0" borderId="3" xfId="0" applyBorder="1"/>
    <xf numFmtId="0" fontId="0" fillId="0" borderId="5" xfId="0" applyBorder="1"/>
    <xf numFmtId="0" fontId="0" fillId="0" borderId="17" xfId="0" applyBorder="1"/>
    <xf numFmtId="0" fontId="0" fillId="0" borderId="18" xfId="0" applyBorder="1"/>
    <xf numFmtId="0" fontId="0" fillId="0" borderId="7"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14" xfId="0" applyBorder="1"/>
    <xf numFmtId="0" fontId="0" fillId="8"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left" vertical="center" wrapText="1"/>
      <protection locked="0"/>
    </xf>
    <xf numFmtId="0" fontId="0" fillId="8" borderId="4"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horizontal="left" vertical="center" wrapText="1"/>
      <protection hidden="1"/>
    </xf>
    <xf numFmtId="0" fontId="5" fillId="8"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3" fontId="0" fillId="0" borderId="0" xfId="0" applyNumberFormat="1" applyFont="1" applyAlignment="1" applyProtection="1">
      <alignment vertical="center" wrapText="1"/>
      <protection locked="0"/>
    </xf>
    <xf numFmtId="0" fontId="0" fillId="0" borderId="0" xfId="0" applyFont="1" applyFill="1" applyAlignment="1" applyProtection="1">
      <alignment vertical="center" wrapText="1"/>
      <protection locked="0"/>
    </xf>
    <xf numFmtId="3" fontId="0" fillId="7" borderId="1" xfId="0" applyNumberFormat="1" applyFont="1" applyFill="1" applyBorder="1" applyAlignment="1" applyProtection="1">
      <alignment horizontal="center" vertical="center" wrapText="1"/>
      <protection hidden="1"/>
    </xf>
    <xf numFmtId="9" fontId="0" fillId="7" borderId="1" xfId="3" applyNumberFormat="1" applyFont="1" applyFill="1" applyBorder="1" applyAlignment="1" applyProtection="1">
      <alignment horizontal="center" vertical="center" wrapText="1"/>
      <protection hidden="1"/>
    </xf>
    <xf numFmtId="3" fontId="5" fillId="7" borderId="1" xfId="0" applyNumberFormat="1" applyFont="1" applyFill="1" applyBorder="1" applyAlignment="1" applyProtection="1">
      <alignment horizontal="right" vertical="center" wrapText="1"/>
      <protection hidden="1"/>
    </xf>
    <xf numFmtId="3" fontId="4" fillId="7" borderId="1" xfId="0" applyNumberFormat="1" applyFont="1" applyFill="1" applyBorder="1" applyAlignment="1" applyProtection="1">
      <alignment horizontal="right" vertical="center" wrapText="1"/>
      <protection hidden="1"/>
    </xf>
    <xf numFmtId="9" fontId="0" fillId="7" borderId="1" xfId="2" applyFont="1" applyFill="1" applyBorder="1" applyAlignment="1" applyProtection="1">
      <alignment horizontal="center" vertical="center" wrapText="1"/>
      <protection hidden="1"/>
    </xf>
    <xf numFmtId="3" fontId="5" fillId="7" borderId="10" xfId="0" applyNumberFormat="1" applyFont="1" applyFill="1" applyBorder="1" applyAlignment="1" applyProtection="1">
      <alignment horizontal="right" vertical="center" wrapText="1"/>
      <protection hidden="1"/>
    </xf>
    <xf numFmtId="9" fontId="4" fillId="7" borderId="1" xfId="0" applyNumberFormat="1" applyFont="1" applyFill="1" applyBorder="1" applyAlignment="1" applyProtection="1">
      <alignment horizontal="center" vertical="center" wrapText="1"/>
      <protection hidden="1"/>
    </xf>
    <xf numFmtId="9" fontId="4" fillId="7" borderId="1" xfId="0" applyNumberFormat="1" applyFont="1" applyFill="1" applyBorder="1" applyAlignment="1" applyProtection="1">
      <alignment horizontal="right" vertical="center" wrapText="1"/>
      <protection hidden="1"/>
    </xf>
    <xf numFmtId="3" fontId="5" fillId="3" borderId="10" xfId="0" applyNumberFormat="1" applyFont="1" applyFill="1" applyBorder="1" applyAlignment="1" applyProtection="1">
      <alignment horizontal="right" vertical="center" wrapText="1"/>
      <protection locked="0" hidden="1"/>
    </xf>
    <xf numFmtId="3" fontId="4" fillId="0" borderId="1" xfId="0" applyNumberFormat="1" applyFont="1" applyFill="1" applyBorder="1" applyAlignment="1" applyProtection="1">
      <alignment horizontal="right" vertical="center" wrapText="1"/>
      <protection locked="0"/>
    </xf>
    <xf numFmtId="3" fontId="4" fillId="3" borderId="1" xfId="0" applyNumberFormat="1" applyFont="1" applyFill="1" applyBorder="1" applyAlignment="1" applyProtection="1">
      <alignment horizontal="right" vertical="center" wrapText="1"/>
      <protection locked="0"/>
    </xf>
    <xf numFmtId="165" fontId="0" fillId="7" borderId="1" xfId="0" applyNumberFormat="1" applyFont="1" applyFill="1" applyBorder="1" applyAlignment="1" applyProtection="1">
      <alignment horizontal="center" vertical="center" wrapText="1"/>
      <protection hidden="1"/>
    </xf>
    <xf numFmtId="1" fontId="4" fillId="7" borderId="1" xfId="0" applyNumberFormat="1" applyFont="1" applyFill="1" applyBorder="1" applyAlignment="1" applyProtection="1">
      <alignment horizontal="right" vertical="center" wrapText="1"/>
      <protection hidden="1"/>
    </xf>
    <xf numFmtId="3" fontId="0" fillId="8" borderId="1" xfId="0" applyNumberFormat="1" applyFont="1" applyFill="1" applyBorder="1" applyAlignment="1" applyProtection="1">
      <alignment horizontal="center" vertical="center" wrapText="1"/>
      <protection locked="0"/>
    </xf>
    <xf numFmtId="9" fontId="0" fillId="8" borderId="1" xfId="3" applyNumberFormat="1" applyFont="1" applyFill="1" applyBorder="1" applyAlignment="1" applyProtection="1">
      <alignment horizontal="center" vertical="center" wrapText="1"/>
      <protection hidden="1"/>
    </xf>
    <xf numFmtId="165" fontId="0" fillId="8" borderId="1" xfId="0" applyNumberFormat="1" applyFont="1" applyFill="1" applyBorder="1" applyAlignment="1" applyProtection="1">
      <alignment horizontal="center" vertical="center" wrapText="1"/>
      <protection locked="0"/>
    </xf>
    <xf numFmtId="9" fontId="0" fillId="8" borderId="1" xfId="0" applyNumberFormat="1" applyFont="1" applyFill="1" applyBorder="1" applyAlignment="1" applyProtection="1">
      <alignment horizontal="center" vertical="center" wrapText="1"/>
      <protection locked="0"/>
    </xf>
    <xf numFmtId="3" fontId="5" fillId="8" borderId="1" xfId="0" applyNumberFormat="1" applyFont="1" applyFill="1" applyBorder="1" applyAlignment="1" applyProtection="1">
      <alignment horizontal="right" vertical="center" wrapText="1"/>
      <protection locked="0"/>
    </xf>
    <xf numFmtId="3" fontId="5" fillId="8" borderId="1" xfId="0" applyNumberFormat="1" applyFont="1" applyFill="1" applyBorder="1" applyAlignment="1" applyProtection="1">
      <alignment horizontal="right" vertical="center" wrapText="1"/>
      <protection hidden="1"/>
    </xf>
    <xf numFmtId="3" fontId="4" fillId="8" borderId="1" xfId="0" applyNumberFormat="1" applyFont="1" applyFill="1" applyBorder="1" applyAlignment="1" applyProtection="1">
      <alignment horizontal="right" vertical="center" wrapText="1"/>
      <protection locked="0"/>
    </xf>
    <xf numFmtId="3" fontId="4" fillId="8" borderId="8" xfId="0" applyNumberFormat="1" applyFont="1" applyFill="1" applyBorder="1" applyAlignment="1" applyProtection="1">
      <alignment horizontal="right" vertical="center" wrapText="1"/>
      <protection hidden="1"/>
    </xf>
    <xf numFmtId="9" fontId="0" fillId="8" borderId="1" xfId="2" applyFont="1" applyFill="1" applyBorder="1" applyAlignment="1" applyProtection="1">
      <alignment horizontal="center" vertical="center" wrapText="1"/>
      <protection hidden="1"/>
    </xf>
    <xf numFmtId="3" fontId="5" fillId="3" borderId="10" xfId="0" applyNumberFormat="1" applyFont="1" applyFill="1" applyBorder="1" applyAlignment="1" applyProtection="1">
      <alignment horizontal="right" vertical="center" wrapText="1"/>
      <protection hidden="1"/>
    </xf>
    <xf numFmtId="3" fontId="4" fillId="8" borderId="1" xfId="0" applyNumberFormat="1" applyFont="1" applyFill="1" applyBorder="1" applyAlignment="1" applyProtection="1">
      <alignment horizontal="right" vertical="center" wrapText="1"/>
      <protection hidden="1"/>
    </xf>
    <xf numFmtId="9" fontId="4" fillId="8" borderId="1" xfId="2" applyNumberFormat="1" applyFont="1" applyFill="1" applyBorder="1" applyAlignment="1" applyProtection="1">
      <alignment horizontal="center" vertical="center" wrapText="1"/>
      <protection hidden="1"/>
    </xf>
    <xf numFmtId="17" fontId="5" fillId="8" borderId="1" xfId="0" applyNumberFormat="1" applyFont="1" applyFill="1" applyBorder="1" applyAlignment="1" applyProtection="1">
      <alignment horizontal="center" vertical="center" wrapText="1"/>
      <protection locked="0"/>
    </xf>
    <xf numFmtId="1" fontId="5" fillId="8" borderId="1" xfId="0" applyNumberFormat="1" applyFont="1" applyFill="1" applyBorder="1" applyAlignment="1" applyProtection="1">
      <alignment horizontal="center" vertical="center" wrapText="1"/>
      <protection locked="0"/>
    </xf>
    <xf numFmtId="3" fontId="5" fillId="9" borderId="1" xfId="0" applyNumberFormat="1" applyFont="1" applyFill="1" applyBorder="1" applyAlignment="1" applyProtection="1">
      <alignment horizontal="right" vertical="center" wrapText="1"/>
      <protection hidden="1"/>
    </xf>
    <xf numFmtId="3" fontId="4" fillId="9" borderId="1" xfId="0" applyNumberFormat="1" applyFont="1" applyFill="1" applyBorder="1" applyAlignment="1" applyProtection="1">
      <alignment horizontal="right" vertical="center" wrapText="1"/>
      <protection locked="0"/>
    </xf>
    <xf numFmtId="3" fontId="5" fillId="8" borderId="1" xfId="0" applyNumberFormat="1" applyFont="1" applyFill="1" applyBorder="1" applyAlignment="1" applyProtection="1">
      <alignment horizontal="right" vertical="center" wrapText="1"/>
      <protection locked="0" hidden="1"/>
    </xf>
    <xf numFmtId="3" fontId="4" fillId="7" borderId="10" xfId="0" applyNumberFormat="1" applyFont="1" applyFill="1" applyBorder="1" applyAlignment="1" applyProtection="1">
      <alignment horizontal="right" vertical="center" wrapText="1"/>
      <protection hidden="1"/>
    </xf>
    <xf numFmtId="3" fontId="5" fillId="8" borderId="10" xfId="0" applyNumberFormat="1" applyFont="1" applyFill="1" applyBorder="1" applyAlignment="1" applyProtection="1">
      <alignment horizontal="right" vertical="center" wrapText="1"/>
      <protection locked="0" hidden="1"/>
    </xf>
    <xf numFmtId="3" fontId="5" fillId="8" borderId="10" xfId="0" applyNumberFormat="1" applyFont="1" applyFill="1" applyBorder="1" applyAlignment="1" applyProtection="1">
      <alignment horizontal="right" vertical="center" wrapText="1"/>
      <protection hidden="1"/>
    </xf>
    <xf numFmtId="14" fontId="0" fillId="8" borderId="1" xfId="0" applyNumberFormat="1" applyFont="1" applyFill="1" applyBorder="1" applyAlignment="1" applyProtection="1">
      <alignment horizontal="center" vertical="center" wrapText="1"/>
      <protection locked="0"/>
    </xf>
    <xf numFmtId="9" fontId="0" fillId="8" borderId="1" xfId="2" applyFont="1" applyFill="1" applyBorder="1" applyAlignment="1" applyProtection="1">
      <alignment horizontal="center" vertical="center" wrapText="1"/>
      <protection locked="0"/>
    </xf>
    <xf numFmtId="165" fontId="0" fillId="9" borderId="1" xfId="0" applyNumberFormat="1" applyFont="1" applyFill="1" applyBorder="1" applyAlignment="1" applyProtection="1">
      <alignment horizontal="center" vertical="center" wrapText="1"/>
      <protection locked="0"/>
    </xf>
    <xf numFmtId="9" fontId="0" fillId="9" borderId="1" xfId="0" applyNumberFormat="1" applyFont="1" applyFill="1" applyBorder="1" applyAlignment="1" applyProtection="1">
      <alignment horizontal="center" vertical="center" wrapText="1"/>
      <protection locked="0"/>
    </xf>
    <xf numFmtId="3" fontId="4" fillId="9" borderId="1" xfId="0" applyNumberFormat="1" applyFont="1" applyFill="1" applyBorder="1" applyAlignment="1" applyProtection="1">
      <alignment horizontal="right" vertical="center" wrapText="1"/>
      <protection hidden="1"/>
    </xf>
    <xf numFmtId="3" fontId="4" fillId="9" borderId="8" xfId="0" applyNumberFormat="1" applyFont="1" applyFill="1" applyBorder="1" applyAlignment="1" applyProtection="1">
      <alignment horizontal="right" vertical="center" wrapText="1"/>
      <protection hidden="1"/>
    </xf>
    <xf numFmtId="9" fontId="4" fillId="8" borderId="1" xfId="0" applyNumberFormat="1" applyFont="1" applyFill="1" applyBorder="1" applyAlignment="1" applyProtection="1">
      <alignment horizontal="center" vertical="center" wrapText="1"/>
      <protection hidden="1"/>
    </xf>
    <xf numFmtId="3" fontId="5" fillId="9" borderId="1" xfId="0" applyNumberFormat="1" applyFont="1" applyFill="1" applyBorder="1" applyAlignment="1" applyProtection="1">
      <alignment horizontal="right" vertical="center" wrapText="1"/>
      <protection locked="0"/>
    </xf>
    <xf numFmtId="0" fontId="4"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0" fillId="5" borderId="0" xfId="0" applyFont="1" applyFill="1" applyAlignment="1" applyProtection="1">
      <alignment vertical="center" wrapText="1"/>
      <protection locked="0"/>
    </xf>
    <xf numFmtId="0" fontId="0" fillId="8" borderId="1" xfId="0" applyFont="1" applyFill="1" applyBorder="1" applyAlignment="1" applyProtection="1">
      <alignment horizontal="left" vertical="center" wrapText="1"/>
      <protection locked="0"/>
    </xf>
    <xf numFmtId="0" fontId="0" fillId="0" borderId="0" xfId="0" applyAlignment="1">
      <alignment vertical="center"/>
    </xf>
    <xf numFmtId="0" fontId="0" fillId="8" borderId="21" xfId="0" applyFont="1" applyFill="1" applyBorder="1" applyAlignment="1" applyProtection="1">
      <alignment horizontal="center" vertical="center" wrapText="1"/>
      <protection locked="0"/>
    </xf>
    <xf numFmtId="0" fontId="0" fillId="8" borderId="10" xfId="0" applyFont="1" applyFill="1" applyBorder="1" applyAlignment="1" applyProtection="1">
      <alignment horizontal="center" vertical="center" wrapText="1"/>
      <protection locked="0"/>
    </xf>
    <xf numFmtId="0" fontId="0" fillId="10" borderId="1" xfId="0" applyFill="1" applyBorder="1" applyAlignment="1">
      <alignment horizontal="center" vertical="center"/>
    </xf>
    <xf numFmtId="166" fontId="0" fillId="0" borderId="0" xfId="0" applyNumberFormat="1"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0" fillId="0" borderId="3" xfId="0" quotePrefix="1" applyFill="1" applyBorder="1" applyAlignment="1">
      <alignment horizontal="left"/>
    </xf>
    <xf numFmtId="0" fontId="0" fillId="0" borderId="7" xfId="0" quotePrefix="1" applyFill="1" applyBorder="1" applyAlignment="1">
      <alignment horizontal="left"/>
    </xf>
    <xf numFmtId="0" fontId="0" fillId="0" borderId="5" xfId="0" quotePrefix="1" applyFill="1" applyBorder="1" applyAlignment="1">
      <alignment horizontal="left"/>
    </xf>
    <xf numFmtId="0" fontId="0" fillId="0" borderId="5" xfId="0" quotePrefix="1" applyBorder="1" applyAlignment="1">
      <alignment horizontal="left"/>
    </xf>
    <xf numFmtId="166" fontId="1" fillId="0" borderId="0" xfId="0" applyNumberFormat="1" applyFont="1" applyAlignment="1" applyProtection="1">
      <alignment horizontal="left" vertical="center" wrapText="1"/>
      <protection locked="0"/>
    </xf>
    <xf numFmtId="166" fontId="0" fillId="0" borderId="0" xfId="0" applyNumberFormat="1" applyFont="1" applyAlignment="1" applyProtection="1">
      <alignment horizontal="center" vertical="center" wrapText="1"/>
      <protection locked="0"/>
    </xf>
    <xf numFmtId="166" fontId="5" fillId="0" borderId="0" xfId="0" applyNumberFormat="1" applyFont="1" applyAlignment="1" applyProtection="1">
      <alignment vertical="center" wrapText="1"/>
      <protection locked="0"/>
    </xf>
    <xf numFmtId="166" fontId="2" fillId="0" borderId="0" xfId="0" applyNumberFormat="1" applyFont="1" applyAlignment="1" applyProtection="1">
      <alignment horizontal="left" vertical="center" wrapText="1"/>
      <protection locked="0"/>
    </xf>
    <xf numFmtId="166" fontId="5" fillId="0" borderId="0" xfId="0" applyNumberFormat="1" applyFont="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0" fillId="0" borderId="1" xfId="0" quotePrefix="1" applyFont="1" applyFill="1" applyBorder="1" applyAlignment="1" applyProtection="1">
      <alignment horizontal="center" vertical="center" wrapText="1"/>
      <protection locked="0"/>
    </xf>
    <xf numFmtId="9" fontId="0" fillId="0" borderId="1" xfId="0" applyNumberFormat="1" applyFont="1" applyFill="1" applyBorder="1" applyAlignment="1" applyProtection="1">
      <alignment horizontal="center" vertical="center" wrapText="1"/>
      <protection locked="0"/>
    </xf>
    <xf numFmtId="0" fontId="0" fillId="0" borderId="1" xfId="0" quotePrefix="1" applyFont="1" applyFill="1" applyBorder="1" applyAlignment="1" applyProtection="1">
      <alignment horizontal="left" vertical="center" wrapText="1"/>
      <protection locked="0"/>
    </xf>
    <xf numFmtId="14" fontId="0"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horizontal="right" vertical="center" wrapText="1"/>
    </xf>
    <xf numFmtId="3" fontId="5" fillId="0" borderId="1" xfId="0" applyNumberFormat="1" applyFont="1" applyBorder="1" applyAlignment="1" applyProtection="1">
      <alignment horizontal="right" vertical="center" wrapText="1"/>
    </xf>
    <xf numFmtId="0" fontId="0" fillId="0" borderId="0" xfId="0" applyProtection="1">
      <protection hidden="1"/>
    </xf>
    <xf numFmtId="0" fontId="0" fillId="0" borderId="0" xfId="0" pivotButton="1" applyProtection="1">
      <protection hidden="1"/>
    </xf>
    <xf numFmtId="0" fontId="1" fillId="14" borderId="22" xfId="0" applyFont="1" applyFill="1" applyBorder="1" applyProtection="1">
      <protection hidden="1"/>
    </xf>
    <xf numFmtId="0" fontId="1" fillId="14" borderId="22" xfId="0" applyFont="1" applyFill="1" applyBorder="1" applyAlignment="1" applyProtection="1">
      <alignment horizontal="center"/>
      <protection hidden="1"/>
    </xf>
    <xf numFmtId="0" fontId="0" fillId="0" borderId="0" xfId="0" applyAlignment="1" applyProtection="1">
      <alignment horizontal="left"/>
      <protection hidden="1"/>
    </xf>
    <xf numFmtId="3" fontId="0" fillId="0" borderId="0" xfId="0" applyNumberFormat="1" applyProtection="1">
      <protection hidden="1"/>
    </xf>
    <xf numFmtId="3" fontId="1" fillId="14" borderId="23" xfId="0" applyNumberFormat="1" applyFont="1" applyFill="1" applyBorder="1" applyProtection="1">
      <protection hidden="1"/>
    </xf>
    <xf numFmtId="0" fontId="1" fillId="14" borderId="23" xfId="0" applyFont="1" applyFill="1" applyBorder="1" applyAlignment="1" applyProtection="1">
      <alignment horizontal="left"/>
      <protection hidden="1"/>
    </xf>
    <xf numFmtId="0" fontId="0" fillId="0" borderId="0" xfId="0" applyNumberFormat="1" applyProtection="1">
      <protection hidden="1"/>
    </xf>
    <xf numFmtId="0" fontId="1" fillId="14" borderId="23" xfId="0" applyNumberFormat="1" applyFont="1" applyFill="1" applyBorder="1" applyProtection="1">
      <protection hidden="1"/>
    </xf>
    <xf numFmtId="3" fontId="8" fillId="8" borderId="1" xfId="0" applyNumberFormat="1" applyFont="1" applyFill="1" applyBorder="1" applyAlignment="1" applyProtection="1">
      <alignment horizontal="right" vertical="center" wrapText="1"/>
    </xf>
    <xf numFmtId="3" fontId="0" fillId="0" borderId="0" xfId="0" applyNumberFormat="1" applyProtection="1"/>
    <xf numFmtId="3" fontId="4" fillId="0" borderId="0" xfId="0" applyNumberFormat="1" applyFont="1" applyProtection="1"/>
    <xf numFmtId="3" fontId="1" fillId="14" borderId="23" xfId="0" applyNumberFormat="1" applyFont="1" applyFill="1" applyBorder="1" applyProtection="1"/>
    <xf numFmtId="3" fontId="8" fillId="14" borderId="23" xfId="0" applyNumberFormat="1" applyFont="1" applyFill="1" applyBorder="1" applyProtection="1"/>
    <xf numFmtId="3" fontId="0" fillId="0" borderId="0" xfId="0" applyNumberFormat="1" applyAlignment="1" applyProtection="1">
      <alignment horizontal="left"/>
      <protection hidden="1"/>
    </xf>
    <xf numFmtId="3" fontId="4" fillId="0" borderId="1" xfId="0" applyNumberFormat="1" applyFont="1" applyFill="1" applyBorder="1" applyAlignment="1" applyProtection="1">
      <alignment horizontal="right" vertical="center" wrapText="1"/>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protection locked="0"/>
    </xf>
    <xf numFmtId="0" fontId="5" fillId="0" borderId="0"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xf>
    <xf numFmtId="0" fontId="0" fillId="0" borderId="1" xfId="0" quotePrefix="1" applyFont="1" applyBorder="1" applyAlignment="1" applyProtection="1">
      <alignment horizontal="left" vertical="center" wrapText="1"/>
      <protection locked="0"/>
    </xf>
    <xf numFmtId="0" fontId="5" fillId="0" borderId="1" xfId="0" quotePrefix="1" applyFont="1" applyFill="1" applyBorder="1" applyAlignment="1" applyProtection="1">
      <alignment horizontal="left" vertical="center" wrapText="1"/>
      <protection locked="0"/>
    </xf>
    <xf numFmtId="0" fontId="14"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vertical="center" wrapText="1"/>
      <protection locked="0"/>
    </xf>
    <xf numFmtId="165" fontId="1" fillId="8" borderId="1" xfId="0" applyNumberFormat="1" applyFont="1" applyFill="1" applyBorder="1" applyAlignment="1" applyProtection="1">
      <alignment horizontal="center" vertical="center" wrapText="1"/>
      <protection locked="0"/>
    </xf>
    <xf numFmtId="9" fontId="1" fillId="8" borderId="1" xfId="0" applyNumberFormat="1" applyFont="1" applyFill="1" applyBorder="1" applyAlignment="1" applyProtection="1">
      <alignment horizontal="center" vertical="center" wrapText="1"/>
      <protection locked="0"/>
    </xf>
    <xf numFmtId="3" fontId="2" fillId="8" borderId="1" xfId="0" applyNumberFormat="1" applyFont="1" applyFill="1" applyBorder="1" applyAlignment="1" applyProtection="1">
      <alignment horizontal="right" vertical="center" wrapText="1"/>
      <protection locked="0"/>
    </xf>
    <xf numFmtId="3" fontId="2" fillId="8" borderId="1" xfId="0" applyNumberFormat="1" applyFont="1" applyFill="1" applyBorder="1" applyAlignment="1" applyProtection="1">
      <alignment horizontal="right" vertical="center" wrapText="1"/>
    </xf>
    <xf numFmtId="0" fontId="1" fillId="8" borderId="1" xfId="0" applyFont="1" applyFill="1" applyBorder="1" applyAlignment="1" applyProtection="1">
      <alignment vertical="center" wrapText="1"/>
      <protection locked="0"/>
    </xf>
    <xf numFmtId="0" fontId="1" fillId="8" borderId="1" xfId="0" applyFont="1" applyFill="1" applyBorder="1" applyAlignment="1" applyProtection="1">
      <alignment horizontal="center" vertical="center"/>
      <protection locked="0"/>
    </xf>
    <xf numFmtId="0" fontId="2" fillId="8" borderId="1" xfId="0" quotePrefix="1" applyFont="1" applyFill="1" applyBorder="1" applyAlignment="1" applyProtection="1">
      <alignment horizontal="left" vertical="center" wrapText="1"/>
      <protection locked="0"/>
    </xf>
    <xf numFmtId="14" fontId="1" fillId="8" borderId="1" xfId="0" applyNumberFormat="1" applyFont="1" applyFill="1" applyBorder="1" applyAlignment="1" applyProtection="1">
      <alignment horizontal="center" vertical="center" wrapText="1"/>
      <protection locked="0"/>
    </xf>
    <xf numFmtId="9" fontId="1" fillId="8" borderId="1" xfId="2"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1" fillId="13" borderId="10" xfId="0" quotePrefix="1" applyFont="1" applyFill="1" applyBorder="1" applyAlignment="1" applyProtection="1">
      <alignment horizontal="center" vertical="center" wrapText="1"/>
    </xf>
    <xf numFmtId="0" fontId="1" fillId="13" borderId="1" xfId="0" quotePrefix="1" applyFont="1" applyFill="1" applyBorder="1" applyAlignment="1" applyProtection="1">
      <alignment horizontal="center" vertical="center" wrapText="1"/>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3" fontId="16" fillId="12" borderId="1" xfId="0" applyNumberFormat="1"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2" fillId="11" borderId="1"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3" fontId="2" fillId="11" borderId="1" xfId="0" applyNumberFormat="1" applyFont="1" applyFill="1" applyBorder="1" applyAlignment="1" applyProtection="1">
      <alignment horizontal="right" vertical="center" wrapText="1"/>
      <protection locked="0"/>
    </xf>
    <xf numFmtId="165" fontId="1" fillId="11" borderId="1" xfId="0" applyNumberFormat="1" applyFont="1" applyFill="1" applyBorder="1" applyAlignment="1" applyProtection="1">
      <alignment horizontal="center" vertical="center" wrapText="1"/>
      <protection locked="0"/>
    </xf>
    <xf numFmtId="3" fontId="2" fillId="11" borderId="1" xfId="0" applyNumberFormat="1" applyFont="1" applyFill="1" applyBorder="1" applyAlignment="1" applyProtection="1">
      <alignment horizontal="right" vertical="center" wrapText="1"/>
    </xf>
    <xf numFmtId="3" fontId="8" fillId="11" borderId="1" xfId="0" applyNumberFormat="1" applyFont="1" applyFill="1" applyBorder="1" applyAlignment="1" applyProtection="1">
      <alignment horizontal="right" vertical="center" wrapText="1"/>
      <protection locked="0"/>
    </xf>
    <xf numFmtId="0" fontId="1" fillId="11" borderId="1" xfId="0" applyFont="1" applyFill="1" applyBorder="1" applyAlignment="1" applyProtection="1">
      <alignment vertical="center" wrapText="1"/>
      <protection locked="0"/>
    </xf>
    <xf numFmtId="0" fontId="1" fillId="11" borderId="1" xfId="0" applyFont="1" applyFill="1" applyBorder="1" applyAlignment="1" applyProtection="1">
      <alignment horizontal="center" vertical="center"/>
      <protection locked="0"/>
    </xf>
    <xf numFmtId="0" fontId="15" fillId="8" borderId="1" xfId="0" applyFont="1" applyFill="1" applyBorder="1" applyAlignment="1" applyProtection="1">
      <alignment vertical="center" wrapText="1"/>
      <protection locked="0"/>
    </xf>
    <xf numFmtId="3" fontId="1" fillId="8" borderId="1" xfId="0" applyNumberFormat="1" applyFont="1" applyFill="1" applyBorder="1" applyAlignment="1" applyProtection="1">
      <alignment horizontal="right" vertical="center" wrapText="1"/>
    </xf>
    <xf numFmtId="0" fontId="18" fillId="19" borderId="1" xfId="0" quotePrefix="1" applyFont="1" applyFill="1" applyBorder="1" applyAlignment="1" applyProtection="1">
      <alignment horizontal="center" vertical="center" wrapText="1"/>
      <protection locked="0"/>
    </xf>
    <xf numFmtId="0" fontId="18" fillId="15" borderId="1" xfId="0" quotePrefix="1" applyFont="1" applyFill="1" applyBorder="1" applyAlignment="1" applyProtection="1">
      <alignment horizontal="center" vertical="center" wrapText="1"/>
      <protection locked="0"/>
    </xf>
    <xf numFmtId="0" fontId="17" fillId="0" borderId="26" xfId="0" applyFont="1" applyBorder="1"/>
    <xf numFmtId="0" fontId="17" fillId="0" borderId="27" xfId="0" quotePrefix="1" applyFont="1" applyBorder="1" applyAlignment="1">
      <alignment horizontal="left"/>
    </xf>
    <xf numFmtId="0" fontId="17" fillId="0" borderId="28" xfId="0" applyFont="1" applyBorder="1"/>
    <xf numFmtId="0" fontId="17" fillId="0" borderId="29" xfId="0" applyFont="1" applyBorder="1"/>
    <xf numFmtId="0" fontId="1" fillId="0" borderId="0" xfId="0" applyFont="1" applyFill="1" applyBorder="1" applyAlignment="1" applyProtection="1">
      <alignment horizontal="center" vertical="center" wrapText="1"/>
      <protection locked="0"/>
    </xf>
    <xf numFmtId="0" fontId="20" fillId="14" borderId="22" xfId="0" quotePrefix="1" applyFont="1" applyFill="1" applyBorder="1" applyAlignment="1" applyProtection="1">
      <alignment horizontal="center"/>
      <protection hidden="1"/>
    </xf>
    <xf numFmtId="3" fontId="20" fillId="14" borderId="23" xfId="0" applyNumberFormat="1" applyFont="1" applyFill="1" applyBorder="1" applyProtection="1"/>
    <xf numFmtId="3" fontId="20" fillId="0" borderId="0" xfId="0" applyNumberFormat="1" applyFont="1" applyProtection="1"/>
    <xf numFmtId="0" fontId="19" fillId="20" borderId="1" xfId="0" quotePrefix="1" applyFont="1" applyFill="1" applyBorder="1" applyAlignment="1" applyProtection="1">
      <alignment horizontal="center" vertical="center" wrapText="1"/>
      <protection locked="0"/>
    </xf>
    <xf numFmtId="3" fontId="21" fillId="11" borderId="30" xfId="0" applyNumberFormat="1" applyFont="1" applyFill="1" applyBorder="1" applyAlignment="1">
      <alignment horizontal="center" vertical="center"/>
    </xf>
    <xf numFmtId="3" fontId="21" fillId="11" borderId="1" xfId="0" applyNumberFormat="1" applyFont="1" applyFill="1" applyBorder="1" applyAlignment="1">
      <alignment horizontal="center" vertical="center"/>
    </xf>
    <xf numFmtId="0" fontId="1" fillId="8" borderId="1" xfId="0" applyFont="1" applyFill="1" applyBorder="1" applyAlignment="1" applyProtection="1">
      <alignment horizontal="center" vertical="center" wrapText="1"/>
    </xf>
    <xf numFmtId="0" fontId="6" fillId="0" borderId="0" xfId="1" applyFont="1" applyAlignment="1">
      <alignment vertical="center"/>
    </xf>
    <xf numFmtId="0" fontId="0" fillId="0" borderId="1" xfId="0" applyBorder="1" applyAlignment="1" applyProtection="1">
      <alignment horizontal="center" vertical="center" wrapText="1"/>
      <protection locked="0"/>
    </xf>
    <xf numFmtId="3" fontId="0" fillId="0" borderId="1" xfId="0" applyNumberFormat="1" applyBorder="1" applyAlignment="1" applyProtection="1">
      <alignment horizontal="center" vertical="center" wrapText="1"/>
      <protection locked="0"/>
    </xf>
    <xf numFmtId="9" fontId="0" fillId="0" borderId="1" xfId="3" applyNumberFormat="1" applyFont="1" applyFill="1" applyBorder="1" applyAlignment="1" applyProtection="1">
      <alignment horizontal="center" vertical="center" wrapText="1"/>
      <protection locked="0"/>
    </xf>
    <xf numFmtId="0" fontId="0" fillId="0" borderId="1" xfId="0" quotePrefix="1" applyBorder="1" applyAlignment="1" applyProtection="1">
      <alignment horizontal="center" vertical="center" wrapText="1"/>
      <protection locked="0"/>
    </xf>
    <xf numFmtId="3" fontId="5" fillId="0" borderId="1" xfId="0" applyNumberFormat="1" applyFont="1" applyBorder="1" applyAlignment="1" applyProtection="1">
      <alignment horizontal="right" vertical="center" wrapText="1"/>
      <protection locked="0"/>
    </xf>
    <xf numFmtId="165"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165" fontId="0" fillId="0" borderId="1" xfId="0" quotePrefix="1" applyNumberFormat="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9" fontId="1" fillId="8" borderId="1" xfId="3" applyNumberFormat="1" applyFont="1" applyFill="1" applyBorder="1" applyAlignment="1" applyProtection="1">
      <alignment horizontal="center" vertical="center" wrapText="1"/>
      <protection locked="0"/>
    </xf>
    <xf numFmtId="165" fontId="1" fillId="8" borderId="1" xfId="0" quotePrefix="1" applyNumberFormat="1" applyFont="1" applyFill="1" applyBorder="1" applyAlignment="1" applyProtection="1">
      <alignment horizontal="center" vertical="center" wrapText="1"/>
      <protection locked="0"/>
    </xf>
    <xf numFmtId="3" fontId="0" fillId="0" borderId="1" xfId="0" applyNumberFormat="1" applyBorder="1" applyAlignment="1" applyProtection="1">
      <alignment horizontal="right" vertical="center" wrapText="1"/>
      <protection locked="0"/>
    </xf>
    <xf numFmtId="0" fontId="5" fillId="0" borderId="1" xfId="0" applyFont="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4" fontId="1" fillId="8" borderId="1" xfId="0" quotePrefix="1" applyNumberFormat="1" applyFont="1" applyFill="1" applyBorder="1" applyAlignment="1" applyProtection="1">
      <alignment horizontal="center" vertical="center" wrapText="1"/>
      <protection locked="0"/>
    </xf>
    <xf numFmtId="3" fontId="0" fillId="0" borderId="2" xfId="0" applyNumberFormat="1" applyBorder="1" applyAlignment="1" applyProtection="1">
      <alignment horizontal="center" vertical="center" wrapText="1"/>
      <protection locked="0"/>
    </xf>
    <xf numFmtId="9"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3" fontId="5" fillId="0" borderId="2" xfId="0" applyNumberFormat="1" applyFont="1" applyBorder="1" applyAlignment="1" applyProtection="1">
      <alignment horizontal="right" vertical="center" wrapText="1"/>
      <protection locked="0"/>
    </xf>
    <xf numFmtId="165" fontId="0" fillId="0" borderId="2" xfId="0" applyNumberForma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3" fontId="0" fillId="0" borderId="4" xfId="0" applyNumberFormat="1" applyBorder="1" applyAlignment="1" applyProtection="1">
      <alignment horizontal="center" vertical="center" wrapText="1"/>
      <protection locked="0"/>
    </xf>
    <xf numFmtId="9" fontId="0" fillId="0" borderId="4" xfId="3" applyNumberFormat="1" applyFont="1" applyFill="1" applyBorder="1" applyAlignment="1" applyProtection="1">
      <alignment horizontal="center" vertical="center" wrapText="1"/>
      <protection locked="0"/>
    </xf>
    <xf numFmtId="3" fontId="5" fillId="0" borderId="4" xfId="0" applyNumberFormat="1" applyFont="1" applyBorder="1" applyAlignment="1" applyProtection="1">
      <alignment horizontal="right" vertical="center" wrapText="1"/>
      <protection locked="0"/>
    </xf>
    <xf numFmtId="165" fontId="0" fillId="0" borderId="4" xfId="0" applyNumberFormat="1" applyBorder="1" applyAlignment="1" applyProtection="1">
      <alignment horizontal="center" vertical="center" wrapText="1"/>
      <protection locked="0"/>
    </xf>
    <xf numFmtId="9" fontId="0" fillId="0" borderId="4" xfId="0" applyNumberForma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0" fontId="1" fillId="8" borderId="1" xfId="0" quotePrefix="1"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wrapText="1"/>
      <protection locked="0"/>
    </xf>
    <xf numFmtId="9" fontId="0" fillId="5" borderId="1" xfId="3" applyNumberFormat="1" applyFont="1" applyFill="1" applyBorder="1" applyAlignment="1" applyProtection="1">
      <alignment horizontal="center" vertical="center" wrapText="1"/>
      <protection locked="0"/>
    </xf>
    <xf numFmtId="0" fontId="0" fillId="5" borderId="1" xfId="0" quotePrefix="1" applyFill="1" applyBorder="1" applyAlignment="1" applyProtection="1">
      <alignment horizontal="center" vertical="center" wrapText="1"/>
      <protection locked="0"/>
    </xf>
    <xf numFmtId="3" fontId="5" fillId="5" borderId="1" xfId="0" applyNumberFormat="1" applyFont="1" applyFill="1" applyBorder="1" applyAlignment="1" applyProtection="1">
      <alignment horizontal="right" vertical="center" wrapText="1"/>
      <protection locked="0"/>
    </xf>
    <xf numFmtId="165" fontId="0" fillId="5" borderId="1" xfId="0" applyNumberFormat="1" applyFill="1" applyBorder="1" applyAlignment="1" applyProtection="1">
      <alignment horizontal="center" vertical="center" wrapText="1"/>
      <protection locked="0"/>
    </xf>
    <xf numFmtId="9" fontId="0" fillId="5" borderId="1" xfId="0" applyNumberFormat="1" applyFill="1" applyBorder="1" applyAlignment="1" applyProtection="1">
      <alignment horizontal="center" vertical="center" wrapText="1"/>
      <protection locked="0"/>
    </xf>
    <xf numFmtId="9" fontId="0" fillId="0" borderId="2" xfId="3" applyNumberFormat="1" applyFont="1" applyFill="1" applyBorder="1" applyAlignment="1" applyProtection="1">
      <alignment horizontal="center" vertical="center" wrapText="1"/>
      <protection locked="0"/>
    </xf>
    <xf numFmtId="165" fontId="0" fillId="0" borderId="2" xfId="0" quotePrefix="1" applyNumberFormat="1" applyBorder="1" applyAlignment="1" applyProtection="1">
      <alignment horizontal="center" vertical="center" wrapText="1"/>
      <protection locked="0"/>
    </xf>
    <xf numFmtId="165" fontId="0" fillId="0" borderId="4" xfId="0" quotePrefix="1" applyNumberFormat="1" applyBorder="1" applyAlignment="1" applyProtection="1">
      <alignment horizontal="center" vertical="center" wrapText="1"/>
      <protection locked="0"/>
    </xf>
    <xf numFmtId="3" fontId="1" fillId="11" borderId="1" xfId="0" applyNumberFormat="1" applyFont="1" applyFill="1" applyBorder="1" applyAlignment="1" applyProtection="1">
      <alignment horizontal="center" vertical="center" wrapText="1"/>
      <protection locked="0"/>
    </xf>
    <xf numFmtId="9" fontId="1" fillId="11" borderId="1" xfId="3" applyNumberFormat="1" applyFont="1" applyFill="1" applyBorder="1" applyAlignment="1" applyProtection="1">
      <alignment horizontal="center" vertical="center" wrapText="1"/>
      <protection locked="0"/>
    </xf>
    <xf numFmtId="9" fontId="1" fillId="11" borderId="1" xfId="0" applyNumberFormat="1" applyFont="1" applyFill="1" applyBorder="1" applyAlignment="1" applyProtection="1">
      <alignment horizontal="center" vertical="center" wrapText="1"/>
      <protection locked="0"/>
    </xf>
    <xf numFmtId="165" fontId="1" fillId="11" borderId="1" xfId="0" quotePrefix="1"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3" borderId="1" xfId="0" quotePrefix="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protection locked="0"/>
    </xf>
    <xf numFmtId="0" fontId="2" fillId="18" borderId="1" xfId="0" applyFont="1" applyFill="1" applyBorder="1" applyAlignment="1" applyProtection="1">
      <alignment horizontal="center" vertical="center" wrapText="1"/>
      <protection locked="0"/>
    </xf>
    <xf numFmtId="0" fontId="20" fillId="17"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9" fillId="11" borderId="1" xfId="0" applyFont="1" applyFill="1" applyBorder="1" applyAlignment="1" applyProtection="1">
      <alignment horizontal="center" vertical="center" wrapText="1"/>
      <protection locked="0"/>
    </xf>
    <xf numFmtId="0" fontId="17" fillId="0" borderId="28" xfId="0" quotePrefix="1" applyFont="1" applyBorder="1" applyAlignment="1">
      <alignment horizontal="left"/>
    </xf>
    <xf numFmtId="0" fontId="17" fillId="0" borderId="29" xfId="0" quotePrefix="1" applyFont="1" applyBorder="1" applyAlignment="1">
      <alignment horizontal="left"/>
    </xf>
    <xf numFmtId="3" fontId="4" fillId="17" borderId="1" xfId="0" applyNumberFormat="1" applyFont="1" applyFill="1" applyBorder="1" applyAlignment="1" applyProtection="1">
      <alignment horizontal="right" vertical="center" wrapText="1"/>
    </xf>
    <xf numFmtId="3" fontId="20" fillId="17" borderId="1" xfId="0" applyNumberFormat="1" applyFont="1" applyFill="1" applyBorder="1" applyAlignment="1">
      <alignment horizontal="right" vertical="center"/>
    </xf>
    <xf numFmtId="167" fontId="20" fillId="17" borderId="10" xfId="2"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9" fontId="0" fillId="0" borderId="2" xfId="0"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xf>
    <xf numFmtId="0" fontId="1" fillId="0" borderId="19" xfId="0" applyFont="1" applyFill="1" applyBorder="1" applyAlignment="1" applyProtection="1">
      <alignment horizontal="right" vertical="center"/>
    </xf>
    <xf numFmtId="3" fontId="2" fillId="0" borderId="32" xfId="0" applyNumberFormat="1" applyFont="1" applyFill="1" applyBorder="1" applyAlignment="1" applyProtection="1">
      <alignment horizontal="right" vertical="center" wrapText="1"/>
    </xf>
    <xf numFmtId="3" fontId="8" fillId="17" borderId="34" xfId="0" applyNumberFormat="1" applyFont="1" applyFill="1" applyBorder="1" applyAlignment="1" applyProtection="1">
      <alignment horizontal="right" vertical="center"/>
    </xf>
    <xf numFmtId="3" fontId="8" fillId="0" borderId="34" xfId="0" applyNumberFormat="1" applyFont="1" applyFill="1" applyBorder="1" applyAlignment="1" applyProtection="1">
      <alignment horizontal="right" vertical="center"/>
    </xf>
    <xf numFmtId="0" fontId="1" fillId="0" borderId="6" xfId="0" applyFont="1" applyFill="1" applyBorder="1" applyAlignment="1" applyProtection="1">
      <alignment horizontal="right" vertical="center" wrapText="1"/>
      <protection hidden="1"/>
    </xf>
    <xf numFmtId="0" fontId="1" fillId="8" borderId="1" xfId="0" quotePrefix="1"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3" fontId="2" fillId="0" borderId="1" xfId="0" applyNumberFormat="1" applyFont="1" applyFill="1" applyBorder="1" applyAlignment="1" applyProtection="1">
      <alignment horizontal="right" vertical="center" wrapText="1"/>
    </xf>
    <xf numFmtId="3" fontId="1" fillId="0" borderId="1" xfId="0" applyNumberFormat="1" applyFont="1" applyFill="1" applyBorder="1" applyAlignment="1" applyProtection="1">
      <alignment horizontal="right" vertical="center"/>
    </xf>
    <xf numFmtId="3" fontId="2" fillId="0" borderId="2" xfId="0" applyNumberFormat="1" applyFont="1" applyFill="1" applyBorder="1" applyAlignment="1" applyProtection="1">
      <alignment horizontal="right" vertical="center" wrapText="1"/>
    </xf>
    <xf numFmtId="167" fontId="2" fillId="12" borderId="1" xfId="0" applyNumberFormat="1" applyFont="1" applyFill="1" applyBorder="1" applyAlignment="1" applyProtection="1">
      <alignment horizontal="center" vertical="center"/>
    </xf>
    <xf numFmtId="3" fontId="20" fillId="0" borderId="1" xfId="0" applyNumberFormat="1" applyFont="1" applyFill="1" applyBorder="1" applyAlignment="1" applyProtection="1">
      <alignment horizontal="left" vertical="center" wrapText="1"/>
      <protection locked="0"/>
    </xf>
    <xf numFmtId="3" fontId="20" fillId="8" borderId="1" xfId="0" applyNumberFormat="1" applyFont="1" applyFill="1" applyBorder="1" applyAlignment="1" applyProtection="1">
      <alignment horizontal="left" vertical="center" wrapText="1"/>
      <protection locked="0"/>
    </xf>
    <xf numFmtId="14" fontId="1" fillId="3" borderId="0" xfId="0" applyNumberFormat="1" applyFont="1" applyFill="1" applyAlignment="1" applyProtection="1">
      <alignment horizontal="center" vertical="center" wrapText="1"/>
      <protection locked="0"/>
    </xf>
    <xf numFmtId="3" fontId="5" fillId="11" borderId="1" xfId="0" applyNumberFormat="1" applyFont="1" applyFill="1" applyBorder="1" applyAlignment="1" applyProtection="1">
      <alignment horizontal="right" vertical="center" wrapText="1"/>
    </xf>
    <xf numFmtId="3" fontId="24" fillId="11" borderId="30" xfId="0" applyNumberFormat="1" applyFont="1" applyFill="1" applyBorder="1" applyAlignment="1">
      <alignment horizontal="center" vertical="center"/>
    </xf>
    <xf numFmtId="3" fontId="24" fillId="11" borderId="1" xfId="0" applyNumberFormat="1" applyFont="1" applyFill="1" applyBorder="1" applyAlignment="1">
      <alignment horizontal="center" vertical="center"/>
    </xf>
    <xf numFmtId="0" fontId="1" fillId="0" borderId="0" xfId="0" quotePrefix="1" applyFont="1" applyAlignment="1" applyProtection="1">
      <alignment horizontal="left"/>
      <protection hidden="1"/>
    </xf>
    <xf numFmtId="0" fontId="2" fillId="11"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31" xfId="0" applyFont="1" applyFill="1" applyBorder="1" applyAlignment="1" applyProtection="1">
      <alignment horizontal="right" vertical="center" wrapText="1"/>
      <protection hidden="1"/>
    </xf>
    <xf numFmtId="0" fontId="0" fillId="0" borderId="0" xfId="0" applyFont="1" applyFill="1" applyAlignment="1" applyProtection="1">
      <alignment horizontal="left" vertical="center" wrapText="1"/>
      <protection locked="0"/>
    </xf>
    <xf numFmtId="165" fontId="0" fillId="0" borderId="1" xfId="0" applyNumberFormat="1" applyFill="1" applyBorder="1" applyAlignment="1" applyProtection="1">
      <alignment horizontal="center" vertical="center" wrapText="1"/>
      <protection locked="0"/>
    </xf>
    <xf numFmtId="9" fontId="0" fillId="0" borderId="1" xfId="0" applyNumberFormat="1" applyFill="1" applyBorder="1" applyAlignment="1" applyProtection="1">
      <alignment horizontal="center" vertical="center" wrapText="1"/>
      <protection locked="0"/>
    </xf>
    <xf numFmtId="14" fontId="0" fillId="0" borderId="1" xfId="0" quotePrefix="1" applyNumberFormat="1" applyFill="1" applyBorder="1" applyAlignment="1" applyProtection="1">
      <alignment horizontal="center" vertical="center" wrapText="1"/>
      <protection locked="0"/>
    </xf>
    <xf numFmtId="165" fontId="0" fillId="0" borderId="1" xfId="0" quotePrefix="1" applyNumberFormat="1" applyFill="1" applyBorder="1" applyAlignment="1" applyProtection="1">
      <alignment horizontal="center" vertical="center" wrapText="1"/>
      <protection locked="0"/>
    </xf>
    <xf numFmtId="9" fontId="0" fillId="0" borderId="2" xfId="0" applyNumberFormat="1" applyFill="1" applyBorder="1" applyAlignment="1" applyProtection="1">
      <alignment horizontal="center" vertical="center" wrapText="1"/>
      <protection locked="0"/>
    </xf>
    <xf numFmtId="9" fontId="0" fillId="0" borderId="4" xfId="0" applyNumberFormat="1" applyFill="1" applyBorder="1" applyAlignment="1" applyProtection="1">
      <alignment horizontal="center" vertical="center" wrapText="1"/>
      <protection locked="0"/>
    </xf>
    <xf numFmtId="0" fontId="23" fillId="0" borderId="0" xfId="0" applyFont="1" applyAlignment="1" applyProtection="1">
      <alignment vertical="center" wrapText="1"/>
      <protection locked="0"/>
    </xf>
    <xf numFmtId="0" fontId="5" fillId="21" borderId="1" xfId="0" applyFont="1" applyFill="1" applyBorder="1" applyAlignment="1" applyProtection="1">
      <alignment horizontal="center" vertical="center" wrapText="1"/>
      <protection locked="0"/>
    </xf>
    <xf numFmtId="0" fontId="0" fillId="21" borderId="1" xfId="0" quotePrefix="1" applyFont="1" applyFill="1" applyBorder="1" applyAlignment="1" applyProtection="1">
      <alignment horizontal="left" vertical="center" wrapText="1"/>
      <protection locked="0"/>
    </xf>
    <xf numFmtId="0" fontId="0" fillId="21" borderId="1" xfId="0" applyFont="1" applyFill="1" applyBorder="1" applyAlignment="1" applyProtection="1">
      <alignment horizontal="left" vertical="center" wrapText="1"/>
      <protection locked="0"/>
    </xf>
    <xf numFmtId="3" fontId="0" fillId="21" borderId="1" xfId="0" applyNumberFormat="1" applyFill="1" applyBorder="1" applyAlignment="1" applyProtection="1">
      <alignment horizontal="center" vertical="center" wrapText="1"/>
      <protection locked="0"/>
    </xf>
    <xf numFmtId="9" fontId="0" fillId="21" borderId="1" xfId="3" applyNumberFormat="1" applyFont="1" applyFill="1" applyBorder="1" applyAlignment="1" applyProtection="1">
      <alignment horizontal="center" vertical="center" wrapText="1"/>
      <protection locked="0"/>
    </xf>
    <xf numFmtId="0" fontId="0" fillId="21" borderId="1" xfId="0" quotePrefix="1" applyFill="1" applyBorder="1" applyAlignment="1" applyProtection="1">
      <alignment horizontal="center" vertical="center" wrapText="1"/>
      <protection locked="0"/>
    </xf>
    <xf numFmtId="3" fontId="5" fillId="21" borderId="1" xfId="0" applyNumberFormat="1" applyFont="1" applyFill="1" applyBorder="1" applyAlignment="1" applyProtection="1">
      <alignment horizontal="center" vertical="center" wrapText="1"/>
      <protection locked="0"/>
    </xf>
    <xf numFmtId="165" fontId="0" fillId="21" borderId="1" xfId="0" applyNumberFormat="1" applyFill="1" applyBorder="1" applyAlignment="1" applyProtection="1">
      <alignment horizontal="center" vertical="center" wrapText="1"/>
      <protection locked="0"/>
    </xf>
    <xf numFmtId="9" fontId="0" fillId="21" borderId="1" xfId="0" applyNumberFormat="1" applyFill="1" applyBorder="1" applyAlignment="1" applyProtection="1">
      <alignment horizontal="center" vertical="center" wrapText="1"/>
      <protection locked="0"/>
    </xf>
    <xf numFmtId="9" fontId="0" fillId="21" borderId="1" xfId="0" applyNumberFormat="1" applyFont="1" applyFill="1" applyBorder="1" applyAlignment="1" applyProtection="1">
      <alignment horizontal="center" vertical="center" wrapText="1"/>
      <protection locked="0"/>
    </xf>
    <xf numFmtId="3" fontId="5" fillId="21" borderId="1" xfId="0" applyNumberFormat="1" applyFont="1" applyFill="1" applyBorder="1" applyAlignment="1" applyProtection="1">
      <alignment horizontal="right" vertical="center" wrapText="1"/>
      <protection locked="0"/>
    </xf>
    <xf numFmtId="3" fontId="5" fillId="21" borderId="1" xfId="0" applyNumberFormat="1" applyFont="1" applyFill="1" applyBorder="1" applyAlignment="1" applyProtection="1">
      <alignment horizontal="right" vertical="center" wrapText="1"/>
    </xf>
    <xf numFmtId="3" fontId="4" fillId="21" borderId="1" xfId="0" applyNumberFormat="1" applyFont="1" applyFill="1" applyBorder="1" applyAlignment="1" applyProtection="1">
      <alignment horizontal="right" vertical="center" wrapText="1"/>
      <protection locked="0"/>
    </xf>
    <xf numFmtId="3" fontId="2" fillId="21" borderId="1" xfId="0" applyNumberFormat="1" applyFont="1" applyFill="1" applyBorder="1" applyAlignment="1" applyProtection="1">
      <alignment horizontal="right" vertical="center" wrapText="1"/>
    </xf>
    <xf numFmtId="3" fontId="4" fillId="21" borderId="1" xfId="0" applyNumberFormat="1" applyFont="1" applyFill="1" applyBorder="1" applyAlignment="1" applyProtection="1">
      <alignment horizontal="right" vertical="center" wrapText="1"/>
    </xf>
    <xf numFmtId="0" fontId="0" fillId="21" borderId="1" xfId="0" applyFont="1" applyFill="1" applyBorder="1" applyAlignment="1" applyProtection="1">
      <alignment vertical="center" wrapText="1"/>
      <protection locked="0"/>
    </xf>
    <xf numFmtId="0" fontId="0" fillId="21" borderId="1" xfId="0" applyFont="1" applyFill="1" applyBorder="1" applyAlignment="1" applyProtection="1">
      <alignment horizontal="center" vertical="center"/>
      <protection locked="0"/>
    </xf>
    <xf numFmtId="3" fontId="20" fillId="21" borderId="1" xfId="0" applyNumberFormat="1" applyFont="1" applyFill="1" applyBorder="1" applyAlignment="1" applyProtection="1">
      <alignment horizontal="left" vertical="center" wrapText="1"/>
      <protection locked="0"/>
    </xf>
    <xf numFmtId="0" fontId="3" fillId="21" borderId="1" xfId="0" applyFont="1" applyFill="1" applyBorder="1" applyAlignment="1" applyProtection="1">
      <alignment horizontal="center" vertical="center" wrapText="1"/>
      <protection locked="0"/>
    </xf>
    <xf numFmtId="0" fontId="0" fillId="21" borderId="1" xfId="0" applyFont="1" applyFill="1" applyBorder="1" applyAlignment="1" applyProtection="1">
      <alignment horizontal="center" vertical="center" wrapText="1"/>
      <protection locked="0"/>
    </xf>
    <xf numFmtId="0" fontId="0" fillId="21" borderId="1" xfId="0" applyFill="1" applyBorder="1" applyAlignment="1" applyProtection="1">
      <alignment horizontal="center" vertical="center" wrapText="1"/>
      <protection locked="0"/>
    </xf>
    <xf numFmtId="0" fontId="0" fillId="21" borderId="0" xfId="0" applyFont="1" applyFill="1" applyAlignment="1" applyProtection="1">
      <alignment vertical="center" wrapText="1"/>
      <protection locked="0"/>
    </xf>
    <xf numFmtId="0" fontId="0" fillId="0" borderId="1" xfId="0" quotePrefix="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4" xfId="0" applyNumberForma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wrapText="1"/>
      <protection locked="0"/>
    </xf>
    <xf numFmtId="165" fontId="0" fillId="0" borderId="4" xfId="0" quotePrefix="1" applyNumberFormat="1"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3" fontId="5" fillId="0" borderId="0" xfId="0" applyNumberFormat="1" applyFont="1" applyAlignment="1" applyProtection="1">
      <alignment vertical="center" wrapText="1"/>
      <protection locked="0"/>
    </xf>
    <xf numFmtId="4" fontId="0" fillId="0" borderId="0" xfId="0" applyNumberFormat="1" applyFont="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20" fillId="17" borderId="1" xfId="0" quotePrefix="1" applyFont="1" applyFill="1" applyBorder="1" applyAlignment="1" applyProtection="1">
      <alignment horizontal="center" vertical="center" wrapText="1"/>
      <protection locked="0"/>
    </xf>
    <xf numFmtId="0" fontId="1" fillId="17"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right" vertical="center" wrapText="1"/>
      <protection locked="0"/>
    </xf>
    <xf numFmtId="3" fontId="8" fillId="0" borderId="32"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horizontal="right" vertical="center" wrapText="1"/>
    </xf>
    <xf numFmtId="0" fontId="5" fillId="21" borderId="1" xfId="0" applyFont="1" applyFill="1" applyBorder="1" applyAlignment="1" applyProtection="1">
      <alignment horizontal="left" vertical="center" wrapText="1"/>
      <protection locked="0"/>
    </xf>
    <xf numFmtId="0" fontId="5" fillId="21" borderId="1" xfId="0" applyFont="1" applyFill="1" applyBorder="1" applyAlignment="1" applyProtection="1">
      <alignment vertical="center" wrapText="1"/>
      <protection locked="0"/>
    </xf>
    <xf numFmtId="0" fontId="5" fillId="21" borderId="1" xfId="0" quotePrefix="1" applyFont="1" applyFill="1" applyBorder="1" applyAlignment="1" applyProtection="1">
      <alignment horizontal="left" vertical="center" wrapText="1"/>
      <protection locked="0"/>
    </xf>
    <xf numFmtId="167" fontId="2" fillId="12" borderId="35" xfId="0" applyNumberFormat="1" applyFont="1" applyFill="1" applyBorder="1" applyAlignment="1" applyProtection="1">
      <alignment horizontal="center" vertical="center"/>
    </xf>
    <xf numFmtId="0" fontId="8" fillId="14" borderId="22" xfId="0" applyFont="1" applyFill="1" applyBorder="1" applyAlignment="1" applyProtection="1">
      <alignment horizontal="center"/>
      <protection hidden="1"/>
    </xf>
    <xf numFmtId="0" fontId="1" fillId="2" borderId="1" xfId="0" applyFont="1" applyFill="1" applyBorder="1" applyAlignment="1">
      <alignment horizontal="center" vertical="center" wrapText="1"/>
    </xf>
    <xf numFmtId="0" fontId="0" fillId="0" borderId="1" xfId="0" quotePrefix="1" applyFont="1" applyBorder="1" applyAlignment="1" applyProtection="1">
      <alignment horizontal="left" vertical="center" wrapText="1"/>
    </xf>
    <xf numFmtId="3" fontId="4" fillId="0" borderId="1" xfId="0" quotePrefix="1" applyNumberFormat="1" applyFont="1" applyFill="1" applyBorder="1" applyAlignment="1" applyProtection="1">
      <alignment horizontal="right" vertical="center" wrapText="1"/>
      <protection locked="0"/>
    </xf>
    <xf numFmtId="0" fontId="6" fillId="0" borderId="0" xfId="1" applyFont="1" applyFill="1" applyAlignment="1" applyProtection="1">
      <alignment horizontal="left" vertical="center"/>
      <protection locked="0"/>
    </xf>
    <xf numFmtId="0" fontId="0" fillId="0" borderId="0" xfId="0" quotePrefix="1" applyFont="1" applyFill="1" applyAlignment="1" applyProtection="1">
      <alignment horizontal="left" vertical="center"/>
      <protection locked="0"/>
    </xf>
    <xf numFmtId="0" fontId="0" fillId="0" borderId="0" xfId="0" applyFont="1" applyAlignment="1" applyProtection="1">
      <alignment vertical="center"/>
      <protection locked="0"/>
    </xf>
    <xf numFmtId="0" fontId="6" fillId="0" borderId="0" xfId="1" applyFont="1" applyAlignment="1" applyProtection="1">
      <alignment vertical="center"/>
      <protection locked="0"/>
    </xf>
    <xf numFmtId="3" fontId="4" fillId="0" borderId="0" xfId="0" applyNumberFormat="1" applyFont="1" applyAlignment="1" applyProtection="1">
      <alignment vertical="center" wrapText="1"/>
      <protection locked="0"/>
    </xf>
    <xf numFmtId="3" fontId="4" fillId="0" borderId="1" xfId="0" applyNumberFormat="1" applyFont="1" applyBorder="1" applyAlignment="1" applyProtection="1">
      <alignment vertical="center" wrapText="1"/>
      <protection locked="0"/>
    </xf>
    <xf numFmtId="9" fontId="0" fillId="0" borderId="0" xfId="2" applyFont="1" applyProtection="1">
      <protection hidden="1"/>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1" fillId="0" borderId="13" xfId="0" quotePrefix="1" applyFont="1" applyFill="1" applyBorder="1" applyAlignment="1" applyProtection="1">
      <alignment horizontal="right" vertical="center" wrapText="1"/>
      <protection hidden="1"/>
    </xf>
    <xf numFmtId="0" fontId="1" fillId="0" borderId="31" xfId="0" applyFont="1" applyFill="1" applyBorder="1" applyAlignment="1" applyProtection="1">
      <alignment horizontal="right" vertical="center" wrapText="1"/>
      <protection hidden="1"/>
    </xf>
    <xf numFmtId="0" fontId="1" fillId="0" borderId="19" xfId="0" applyFont="1" applyFill="1" applyBorder="1" applyAlignment="1" applyProtection="1">
      <alignment horizontal="right" vertical="center" wrapText="1"/>
      <protection hidden="1"/>
    </xf>
    <xf numFmtId="0" fontId="0" fillId="0" borderId="0" xfId="0" applyFont="1" applyFill="1" applyAlignment="1" applyProtection="1">
      <alignment horizontal="left" vertical="center" wrapText="1"/>
      <protection locked="0"/>
    </xf>
    <xf numFmtId="0" fontId="18" fillId="4" borderId="1" xfId="0" quotePrefix="1"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1" fillId="2" borderId="1" xfId="0" quotePrefix="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locked="0"/>
    </xf>
    <xf numFmtId="0" fontId="0" fillId="0" borderId="24" xfId="0" quotePrefix="1" applyFont="1" applyBorder="1" applyAlignment="1" applyProtection="1">
      <alignment horizontal="left" vertical="center"/>
      <protection hidden="1"/>
    </xf>
    <xf numFmtId="0" fontId="0" fillId="0" borderId="24" xfId="0" applyFont="1" applyBorder="1" applyAlignment="1" applyProtection="1">
      <alignment horizontal="left" vertical="center"/>
      <protection hidden="1"/>
    </xf>
    <xf numFmtId="0" fontId="18" fillId="0" borderId="1" xfId="0" quotePrefix="1" applyFont="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2" fillId="3" borderId="1" xfId="0" quotePrefix="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18" borderId="8" xfId="0" quotePrefix="1" applyFont="1" applyFill="1" applyBorder="1" applyAlignment="1" applyProtection="1">
      <alignment horizontal="center" vertical="center"/>
      <protection locked="0"/>
    </xf>
    <xf numFmtId="0" fontId="1" fillId="18" borderId="9" xfId="0" applyFont="1" applyFill="1" applyBorder="1" applyAlignment="1" applyProtection="1">
      <alignment horizontal="center" vertical="center"/>
      <protection locked="0"/>
    </xf>
    <xf numFmtId="0" fontId="1" fillId="18" borderId="10"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0" borderId="13" xfId="0" applyFill="1" applyBorder="1" applyAlignment="1">
      <alignment horizontal="center"/>
    </xf>
    <xf numFmtId="0" fontId="0" fillId="0" borderId="19" xfId="0" applyFill="1" applyBorder="1" applyAlignment="1">
      <alignment horizont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0" fillId="10" borderId="1" xfId="0" applyFill="1" applyBorder="1" applyAlignment="1">
      <alignment horizontal="center" vertical="center" wrapText="1"/>
    </xf>
    <xf numFmtId="0" fontId="1" fillId="7" borderId="9" xfId="0" applyFont="1" applyFill="1" applyBorder="1" applyAlignment="1" applyProtection="1">
      <alignment horizontal="center" vertical="center"/>
      <protection hidden="1"/>
    </xf>
    <xf numFmtId="0" fontId="1" fillId="7" borderId="10"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1" fillId="7" borderId="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0" fillId="0" borderId="0" xfId="0" pivotButton="1"/>
    <xf numFmtId="41" fontId="0" fillId="0" borderId="0" xfId="0" applyNumberFormat="1"/>
    <xf numFmtId="0" fontId="0" fillId="0" borderId="0" xfId="0" pivotButton="1" applyAlignment="1">
      <alignment horizontal="center" vertical="center" wrapText="1"/>
    </xf>
    <xf numFmtId="0" fontId="0" fillId="0" borderId="0" xfId="0" applyAlignment="1">
      <alignment horizontal="center" vertical="center" wrapText="1"/>
    </xf>
  </cellXfs>
  <cellStyles count="5">
    <cellStyle name="Hipervínculo" xfId="1" builtinId="8"/>
    <cellStyle name="Millares" xfId="3" builtinId="3"/>
    <cellStyle name="Normal" xfId="0" builtinId="0"/>
    <cellStyle name="Normal 2" xfId="4"/>
    <cellStyle name="Porcentaje" xfId="2" builtinId="5"/>
  </cellStyles>
  <dxfs count="74">
    <dxf>
      <numFmt numFmtId="33" formatCode="_ * #,##0_ ;_ * \-#,##0_ ;_ * &quot;-&quot;_ ;_ @_ "/>
    </dxf>
    <dxf>
      <numFmt numFmtId="33" formatCode="_ * #,##0_ ;_ * \-#,##0_ ;_ * &quot;-&quot;_ ;_ @_ "/>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33" formatCode="_ * #,##0_ ;_ * \-#,##0_ ;_ * &quot;-&quot;_ ;_ @_ "/>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33" formatCode="_ * #,##0_ ;_ * \-#,##0_ ;_ * &quot;-&quot;_ ;_ @_ "/>
    </dxf>
    <dxf>
      <font>
        <color rgb="FF0070C0"/>
      </font>
      <fill>
        <patternFill>
          <bgColor theme="2" tint="-4.9989318521683403E-2"/>
        </patternFill>
      </fill>
    </dxf>
    <dxf>
      <font>
        <color rgb="FFC00000"/>
      </font>
      <fill>
        <patternFill>
          <bgColor theme="6"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0070C0"/>
      </font>
      <fill>
        <patternFill>
          <bgColor theme="2" tint="-4.9989318521683403E-2"/>
        </patternFill>
      </fill>
    </dxf>
    <dxf>
      <font>
        <color rgb="FFC00000"/>
      </font>
      <fill>
        <patternFill>
          <bgColor theme="6" tint="0.79998168889431442"/>
        </patternFill>
      </fill>
    </dxf>
    <dxf>
      <font>
        <color rgb="FF0070C0"/>
      </font>
      <fill>
        <patternFill>
          <bgColor theme="2" tint="-4.9989318521683403E-2"/>
        </patternFill>
      </fill>
    </dxf>
    <dxf>
      <font>
        <color rgb="FFC00000"/>
      </font>
      <fill>
        <patternFill>
          <bgColor theme="6"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C00000"/>
      </font>
      <fill>
        <patternFill>
          <bgColor theme="8" tint="0.79998168889431442"/>
        </patternFill>
      </fill>
    </dxf>
    <dxf>
      <font>
        <color rgb="FF0070C0"/>
      </font>
      <fill>
        <patternFill>
          <bgColor theme="2" tint="-4.9989318521683403E-2"/>
        </patternFill>
      </fill>
    </dxf>
    <dxf>
      <font>
        <color rgb="FFC00000"/>
      </font>
      <fill>
        <patternFill>
          <bgColor theme="6" tint="0.79998168889431442"/>
        </patternFill>
      </fill>
    </dxf>
    <dxf>
      <protection hidden="1"/>
    </dxf>
    <dxf>
      <protection hidden="1"/>
    </dxf>
    <dxf>
      <protection hidden="1"/>
    </dxf>
    <dxf>
      <protection hidden="1"/>
    </dxf>
    <dxf>
      <protection hidden="1"/>
    </dxf>
    <dxf>
      <protection hidden="1"/>
    </dxf>
    <dxf>
      <numFmt numFmtId="3" formatCode="#,##0"/>
    </dxf>
    <dxf>
      <numFmt numFmtId="3" formatCode="#,##0"/>
    </dxf>
    <dxf>
      <protection hidden="1"/>
    </dxf>
    <dxf>
      <protection hidden="1"/>
    </dxf>
    <dxf>
      <protection hidden="1"/>
    </dxf>
    <dxf>
      <protection hidden="1"/>
    </dxf>
    <dxf>
      <protection hidden="1"/>
    </dxf>
    <dxf>
      <protection hidden="1"/>
    </dxf>
    <dxf>
      <numFmt numFmtId="3" formatCode="#,##0"/>
    </dxf>
    <dxf>
      <numFmt numFmtId="3" formatCode="#,##0"/>
    </dxf>
    <dxf>
      <protection hidden="1"/>
    </dxf>
    <dxf>
      <protection hidden="1"/>
    </dxf>
    <dxf>
      <protection hidden="1"/>
    </dxf>
    <dxf>
      <protection hidden="1"/>
    </dxf>
    <dxf>
      <protection hidden="1"/>
    </dxf>
  </dxfs>
  <tableStyles count="0" defaultTableStyle="TableStyleMedium9" defaultPivotStyle="PivotStyleLight16"/>
  <colors>
    <mruColors>
      <color rgb="FFF2F2F2"/>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1er%20Trimestre%20-%20Glosas%20MOP%20%202022%20Plan%20Impulso%20Araucan&#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oyectos"/>
      <sheetName val="Detalle TD"/>
      <sheetName val="Detalle de Proyectos"/>
    </sheetNames>
    <sheetDataSet>
      <sheetData sheetId="0" refreshError="1"/>
      <sheetData sheetId="1">
        <row r="1">
          <cell r="B1" t="str">
            <v>Código BIP</v>
          </cell>
          <cell r="C1" t="str">
            <v>Servicio</v>
          </cell>
        </row>
        <row r="2">
          <cell r="B2">
            <v>30460172</v>
          </cell>
          <cell r="C2" t="str">
            <v>Dirección de Vialidad</v>
          </cell>
        </row>
        <row r="3">
          <cell r="B3">
            <v>30400279</v>
          </cell>
          <cell r="C3" t="str">
            <v>Dirección de Vialidad</v>
          </cell>
        </row>
        <row r="4">
          <cell r="B4">
            <v>30107162</v>
          </cell>
          <cell r="C4" t="str">
            <v>Dirección de Vialidad</v>
          </cell>
        </row>
        <row r="5">
          <cell r="B5">
            <v>30483134</v>
          </cell>
          <cell r="C5" t="str">
            <v>Dirección de Vialidad</v>
          </cell>
        </row>
        <row r="6">
          <cell r="B6">
            <v>30276122</v>
          </cell>
          <cell r="C6" t="str">
            <v>Dirección de Vialidad</v>
          </cell>
        </row>
        <row r="7">
          <cell r="B7">
            <v>30081385</v>
          </cell>
          <cell r="C7" t="str">
            <v>Dirección de Vialidad</v>
          </cell>
        </row>
        <row r="8">
          <cell r="B8">
            <v>30458988</v>
          </cell>
          <cell r="C8" t="str">
            <v>Dirección de Vialidad</v>
          </cell>
        </row>
        <row r="9">
          <cell r="B9">
            <v>30482963</v>
          </cell>
          <cell r="C9" t="str">
            <v>Dirección de Vialidad</v>
          </cell>
        </row>
        <row r="10">
          <cell r="B10">
            <v>30484343</v>
          </cell>
          <cell r="C10" t="str">
            <v>Dirección de Vialidad</v>
          </cell>
        </row>
        <row r="11">
          <cell r="B11">
            <v>20187901</v>
          </cell>
          <cell r="C11" t="str">
            <v>Dirección de Vialidad</v>
          </cell>
        </row>
        <row r="12">
          <cell r="B12">
            <v>30400090</v>
          </cell>
          <cell r="C12" t="str">
            <v>Dirección de Vialidad</v>
          </cell>
        </row>
        <row r="13">
          <cell r="B13">
            <v>30080831</v>
          </cell>
          <cell r="C13" t="str">
            <v>Dirección de Vialidad</v>
          </cell>
        </row>
        <row r="14">
          <cell r="B14">
            <v>30083093</v>
          </cell>
          <cell r="C14" t="str">
            <v>Dirección de Vialidad</v>
          </cell>
        </row>
        <row r="15">
          <cell r="B15">
            <v>30070887</v>
          </cell>
          <cell r="C15" t="str">
            <v>Dirección de Vialidad</v>
          </cell>
        </row>
        <row r="16">
          <cell r="B16">
            <v>30132761</v>
          </cell>
          <cell r="C16" t="str">
            <v>Dirección de Vialidad</v>
          </cell>
        </row>
        <row r="17">
          <cell r="B17">
            <v>30461075</v>
          </cell>
          <cell r="C17" t="str">
            <v>Dirección de Vialidad</v>
          </cell>
        </row>
        <row r="18">
          <cell r="B18">
            <v>30371043</v>
          </cell>
          <cell r="C18" t="str">
            <v>Dirección de Vialidad</v>
          </cell>
        </row>
        <row r="19">
          <cell r="B19">
            <v>30481288</v>
          </cell>
          <cell r="C19" t="str">
            <v>Dirección de Vialidad</v>
          </cell>
        </row>
        <row r="20">
          <cell r="B20">
            <v>40002696</v>
          </cell>
          <cell r="C20" t="str">
            <v>Dirección de Vialidad</v>
          </cell>
        </row>
        <row r="21">
          <cell r="B21">
            <v>40011167</v>
          </cell>
          <cell r="C21" t="str">
            <v>Dirección de Vialidad</v>
          </cell>
        </row>
        <row r="22">
          <cell r="B22">
            <v>30370477</v>
          </cell>
          <cell r="C22" t="str">
            <v>Dirección de Vialidad</v>
          </cell>
        </row>
        <row r="23">
          <cell r="B23">
            <v>30481309</v>
          </cell>
          <cell r="C23" t="str">
            <v>Dirección de Vialidad</v>
          </cell>
        </row>
        <row r="24">
          <cell r="B24">
            <v>40002704</v>
          </cell>
          <cell r="C24" t="str">
            <v>Dirección de Vialidad</v>
          </cell>
        </row>
        <row r="25">
          <cell r="B25">
            <v>40011171</v>
          </cell>
          <cell r="C25" t="str">
            <v>Dirección de Vialidad</v>
          </cell>
        </row>
        <row r="26">
          <cell r="B26">
            <v>30091688</v>
          </cell>
          <cell r="C26" t="str">
            <v>Agua Potable Rural</v>
          </cell>
        </row>
        <row r="27">
          <cell r="B27">
            <v>40000174</v>
          </cell>
          <cell r="C27" t="str">
            <v>Agua Potable Rural</v>
          </cell>
        </row>
        <row r="28">
          <cell r="B28">
            <v>40000772</v>
          </cell>
          <cell r="C28" t="str">
            <v>Agua Potable Rural</v>
          </cell>
        </row>
        <row r="29">
          <cell r="B29">
            <v>30485110</v>
          </cell>
          <cell r="C29" t="str">
            <v>Agua Potable Rural</v>
          </cell>
        </row>
        <row r="30">
          <cell r="B30">
            <v>40000627</v>
          </cell>
          <cell r="C30" t="str">
            <v>Agua Potable Rural</v>
          </cell>
        </row>
        <row r="31">
          <cell r="B31">
            <v>40007532</v>
          </cell>
          <cell r="C31" t="str">
            <v>Agua Potable Rural</v>
          </cell>
        </row>
        <row r="32">
          <cell r="B32">
            <v>30458784</v>
          </cell>
          <cell r="C32" t="str">
            <v>Agua Potable Rural</v>
          </cell>
        </row>
        <row r="33">
          <cell r="B33">
            <v>30485885</v>
          </cell>
          <cell r="C33" t="str">
            <v>Agua Potable Rural</v>
          </cell>
        </row>
        <row r="34">
          <cell r="B34">
            <v>30488759</v>
          </cell>
          <cell r="C34" t="str">
            <v>Agua Potable Rural</v>
          </cell>
        </row>
        <row r="35">
          <cell r="B35">
            <v>40000292</v>
          </cell>
          <cell r="C35" t="str">
            <v>Agua Potable Rural</v>
          </cell>
        </row>
        <row r="36">
          <cell r="B36">
            <v>30441773</v>
          </cell>
          <cell r="C36" t="str">
            <v>Agua Potable Rural</v>
          </cell>
        </row>
        <row r="37">
          <cell r="B37">
            <v>30484751</v>
          </cell>
          <cell r="C37" t="str">
            <v>Agua Potable Rural</v>
          </cell>
        </row>
        <row r="38">
          <cell r="B38">
            <v>40001395</v>
          </cell>
          <cell r="C38" t="str">
            <v>Agua Potable Rural</v>
          </cell>
        </row>
        <row r="39">
          <cell r="B39">
            <v>30068020</v>
          </cell>
          <cell r="C39" t="str">
            <v>Agua Potable Rural</v>
          </cell>
        </row>
        <row r="40">
          <cell r="B40">
            <v>40000342</v>
          </cell>
          <cell r="C40" t="str">
            <v>Agua Potable Rural</v>
          </cell>
        </row>
        <row r="41">
          <cell r="B41">
            <v>40000950</v>
          </cell>
          <cell r="C41" t="str">
            <v>Agua Potable Rural</v>
          </cell>
        </row>
        <row r="42">
          <cell r="B42">
            <v>30033484</v>
          </cell>
          <cell r="C42" t="str">
            <v>Agua Potable Rural</v>
          </cell>
        </row>
        <row r="43">
          <cell r="B43">
            <v>30464529</v>
          </cell>
          <cell r="C43" t="str">
            <v>Agua Potable Rural</v>
          </cell>
        </row>
        <row r="44">
          <cell r="B44">
            <v>30474089</v>
          </cell>
          <cell r="C44" t="str">
            <v>Agua Potable Rural</v>
          </cell>
        </row>
        <row r="45">
          <cell r="B45">
            <v>30348928</v>
          </cell>
          <cell r="C45" t="str">
            <v>Agua Potable Rural</v>
          </cell>
        </row>
        <row r="46">
          <cell r="B46">
            <v>40000835</v>
          </cell>
          <cell r="C46" t="str">
            <v>Agua Potable Rural</v>
          </cell>
        </row>
        <row r="47">
          <cell r="B47">
            <v>30066346</v>
          </cell>
          <cell r="C47" t="str">
            <v>Agua Potable Rural</v>
          </cell>
        </row>
        <row r="48">
          <cell r="B48">
            <v>30413725</v>
          </cell>
          <cell r="C48" t="str">
            <v>Agua Potable Rural</v>
          </cell>
        </row>
        <row r="49">
          <cell r="B49">
            <v>30460684</v>
          </cell>
          <cell r="C49" t="str">
            <v>Agua Potable Rural</v>
          </cell>
        </row>
        <row r="50">
          <cell r="B50">
            <v>30459967</v>
          </cell>
          <cell r="C50" t="str">
            <v>Agua Potable Rural</v>
          </cell>
        </row>
        <row r="51">
          <cell r="B51">
            <v>30044873</v>
          </cell>
          <cell r="C51" t="str">
            <v>Agua Potable Rural</v>
          </cell>
        </row>
        <row r="52">
          <cell r="B52">
            <v>30044132</v>
          </cell>
          <cell r="C52" t="str">
            <v>Agua Potable Rural</v>
          </cell>
        </row>
        <row r="53">
          <cell r="B53">
            <v>40003105</v>
          </cell>
          <cell r="C53" t="str">
            <v>Agua Potable Rural</v>
          </cell>
        </row>
        <row r="54">
          <cell r="B54">
            <v>40001909</v>
          </cell>
          <cell r="C54" t="str">
            <v>Agua Potable Rural</v>
          </cell>
        </row>
        <row r="55">
          <cell r="B55">
            <v>30045445</v>
          </cell>
          <cell r="C55" t="str">
            <v>Agua Potable Rural</v>
          </cell>
        </row>
        <row r="56">
          <cell r="B56">
            <v>40008030</v>
          </cell>
          <cell r="C56" t="str">
            <v>Agua Potable Rural</v>
          </cell>
        </row>
        <row r="57">
          <cell r="B57" t="str">
            <v>30101514-0</v>
          </cell>
          <cell r="C57" t="str">
            <v>Agua Potable Rural</v>
          </cell>
        </row>
        <row r="58">
          <cell r="B58">
            <v>40000183</v>
          </cell>
          <cell r="C58" t="str">
            <v>Agua Potable Rural</v>
          </cell>
        </row>
        <row r="59">
          <cell r="B59">
            <v>30096766</v>
          </cell>
          <cell r="C59" t="str">
            <v>Agua Potable Rural</v>
          </cell>
        </row>
        <row r="60">
          <cell r="B60">
            <v>30472185</v>
          </cell>
          <cell r="C60" t="str">
            <v>Agua Potable Rural</v>
          </cell>
        </row>
        <row r="61">
          <cell r="B61">
            <v>212049</v>
          </cell>
          <cell r="C61" t="str">
            <v>Agua Potable Rural</v>
          </cell>
        </row>
        <row r="62">
          <cell r="B62">
            <v>30125120</v>
          </cell>
          <cell r="C62" t="str">
            <v>Dirección de Obras Portuarias</v>
          </cell>
        </row>
        <row r="63">
          <cell r="B63">
            <v>30482320</v>
          </cell>
          <cell r="C63" t="str">
            <v>Dirección de Obras Portuarias</v>
          </cell>
        </row>
        <row r="64">
          <cell r="B64">
            <v>30486624</v>
          </cell>
          <cell r="C64" t="str">
            <v>Dirección de Obras Portuarias</v>
          </cell>
        </row>
        <row r="65">
          <cell r="B65">
            <v>30486625</v>
          </cell>
          <cell r="C65" t="str">
            <v>Dirección de Obras Portuarias</v>
          </cell>
        </row>
        <row r="66">
          <cell r="B66">
            <v>30133906</v>
          </cell>
          <cell r="C66" t="str">
            <v>Dirección de Obras Portuarias</v>
          </cell>
        </row>
        <row r="67">
          <cell r="B67">
            <v>30486627</v>
          </cell>
          <cell r="C67" t="str">
            <v>Dirección de Obras Portuarias</v>
          </cell>
        </row>
        <row r="68">
          <cell r="B68">
            <v>30486628</v>
          </cell>
          <cell r="C68" t="str">
            <v>Dirección de Obras Portuarias</v>
          </cell>
        </row>
        <row r="69">
          <cell r="B69">
            <v>30486188</v>
          </cell>
          <cell r="C69" t="str">
            <v>Dirección de Obras Portuarias</v>
          </cell>
        </row>
        <row r="70">
          <cell r="B70">
            <v>30486631</v>
          </cell>
          <cell r="C70" t="str">
            <v>Dirección de Obras Portuarias</v>
          </cell>
        </row>
        <row r="71">
          <cell r="B71">
            <v>30132531</v>
          </cell>
          <cell r="C71" t="str">
            <v>Dirección de Obras Portuarias</v>
          </cell>
        </row>
        <row r="72">
          <cell r="B72">
            <v>30482321</v>
          </cell>
          <cell r="C72" t="str">
            <v>Dirección de Obras Portuarias</v>
          </cell>
        </row>
        <row r="73">
          <cell r="B73">
            <v>30486050</v>
          </cell>
          <cell r="C73" t="str">
            <v>Dirección de Obras Portuarias</v>
          </cell>
        </row>
        <row r="74">
          <cell r="B74">
            <v>30486630</v>
          </cell>
          <cell r="C74" t="str">
            <v>Dirección de Obras Portuarias</v>
          </cell>
        </row>
        <row r="75">
          <cell r="B75">
            <v>30063942</v>
          </cell>
          <cell r="C75" t="str">
            <v>Dirección de Obras Hidráulicas</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nio Mendoza U" refreshedDate="44712.637799305558" createdVersion="6" refreshedVersion="8" minRefreshableVersion="3" recordCount="200">
  <cacheSource type="worksheet">
    <worksheetSource ref="A14:BE214" sheet="Detalle Proyectos"/>
  </cacheSource>
  <cacheFields count="60">
    <cacheField name="Código BIP" numFmtId="0">
      <sharedItems containsMixedTypes="1" containsNumber="1" containsInteger="1" minValue="212049" maxValue="40011171"/>
    </cacheField>
    <cacheField name="Nombre de Proyecto" numFmtId="0">
      <sharedItems/>
    </cacheField>
    <cacheField name="CARACTERIZACIÓN" numFmtId="0">
      <sharedItems count="6">
        <s v="VIALIDAD INTERURBANA"/>
        <s v="CAMINOS BÁSICOS"/>
        <s v="CAMINOS COMUNIDADES INDÍGENAS"/>
        <s v="AGUA POTABLE RURAL"/>
        <s v="OBRAS PORTUARIAS"/>
        <s v="OBRAS HIDRÁULICAS"/>
      </sharedItems>
    </cacheField>
    <cacheField name="Provincia" numFmtId="0">
      <sharedItems containsBlank="1"/>
    </cacheField>
    <cacheField name="Comuna" numFmtId="0">
      <sharedItems/>
    </cacheField>
    <cacheField name="Localidad" numFmtId="0">
      <sharedItems containsBlank="1" longText="1"/>
    </cacheField>
    <cacheField name="Sector" numFmtId="0">
      <sharedItems/>
    </cacheField>
    <cacheField name="Área Indígena" numFmtId="0">
      <sharedItems/>
    </cacheField>
    <cacheField name="N° Beneficiarios Total" numFmtId="0">
      <sharedItems containsBlank="1" containsMixedTypes="1" containsNumber="1" containsInteger="1" minValue="168" maxValue="1431730"/>
    </cacheField>
    <cacheField name="N° Beneficiarios Mapuches" numFmtId="0">
      <sharedItems containsBlank="1" containsMixedTypes="1" containsNumber="1" minValue="12" maxValue="375425"/>
    </cacheField>
    <cacheField name="% Beneficiarios Mapuches" numFmtId="0">
      <sharedItems containsBlank="1" containsMixedTypes="1" containsNumber="1" minValue="0" maxValue="0.91900000000000004"/>
    </cacheField>
    <cacheField name="N° Comunidades Indígenas" numFmtId="0">
      <sharedItems containsBlank="1" containsMixedTypes="1" containsNumber="1" containsInteger="1" minValue="0" maxValue="462"/>
    </cacheField>
    <cacheField name="Indicador" numFmtId="0">
      <sharedItems containsBlank="1"/>
    </cacheField>
    <cacheField name="Unidades" numFmtId="0">
      <sharedItems containsBlank="1" containsMixedTypes="1" containsNumber="1" minValue="1" maxValue="108153.74999999997"/>
    </cacheField>
    <cacheField name="Etapa Actual (Seleccionar alternativa en cada celda)" numFmtId="0">
      <sharedItems/>
    </cacheField>
    <cacheField name="Estado (Seleccionar alternativa en cada celda)" numFmtId="0">
      <sharedItems/>
    </cacheField>
    <cacheField name="RATE" numFmtId="0">
      <sharedItems containsBlank="1"/>
    </cacheField>
    <cacheField name="Costo Total Etapa M$" numFmtId="3">
      <sharedItems containsString="0" containsBlank="1" containsNumber="1" minValue="0" maxValue="99162354"/>
    </cacheField>
    <cacheField name="Fecha Inicio" numFmtId="0">
      <sharedItems containsDate="1" containsMixedTypes="1" minDate="2016-08-01T00:00:00" maxDate="2022-10-02T00:00:00"/>
    </cacheField>
    <cacheField name="Fecha Término" numFmtId="0">
      <sharedItems containsDate="1" containsBlank="1" containsMixedTypes="1" minDate="2017-10-04T00:00:00" maxDate="2026-12-02T00:00:00"/>
    </cacheField>
    <cacheField name="% Avance Físico" numFmtId="0">
      <sharedItems containsBlank="1" containsMixedTypes="1" containsNumber="1" minValue="0" maxValue="1"/>
    </cacheField>
    <cacheField name="PCP" numFmtId="0">
      <sharedItems containsMixedTypes="1" containsNumber="1" minValue="56.77" maxValue="56.77"/>
    </cacheField>
    <cacheField name="Monto Identificado 2022 M$" numFmtId="3">
      <sharedItems containsSemiMixedTypes="0" containsString="0" containsNumber="1" containsInteger="1" minValue="0" maxValue="8139774"/>
    </cacheField>
    <cacheField name="Enero" numFmtId="3">
      <sharedItems containsString="0" containsBlank="1" containsNumber="1" containsInteger="1" minValue="0" maxValue="0"/>
    </cacheField>
    <cacheField name="Febrero" numFmtId="3">
      <sharedItems containsString="0" containsBlank="1" containsNumber="1" containsInteger="1" minValue="0" maxValue="1578232"/>
    </cacheField>
    <cacheField name="Marzo" numFmtId="3">
      <sharedItems containsString="0" containsBlank="1" containsNumber="1" containsInteger="1" minValue="0" maxValue="861021"/>
    </cacheField>
    <cacheField name="Abril" numFmtId="3">
      <sharedItems containsString="0" containsBlank="1" containsNumber="1" containsInteger="1" minValue="0" maxValue="687519"/>
    </cacheField>
    <cacheField name="Mayo" numFmtId="3">
      <sharedItems containsString="0" containsBlank="1" containsNumber="1" containsInteger="1" minValue="0" maxValue="1458856"/>
    </cacheField>
    <cacheField name="Junio" numFmtId="3">
      <sharedItems containsString="0" containsBlank="1" containsNumber="1" containsInteger="1" minValue="0" maxValue="1419353"/>
    </cacheField>
    <cacheField name="Julio" numFmtId="3">
      <sharedItems containsString="0" containsBlank="1" containsNumber="1" containsInteger="1" minValue="0" maxValue="1396680"/>
    </cacheField>
    <cacheField name="Agosto" numFmtId="3">
      <sharedItems containsString="0" containsBlank="1" containsNumber="1" containsInteger="1" minValue="0" maxValue="1401534"/>
    </cacheField>
    <cacheField name="Septiembre" numFmtId="3">
      <sharedItems containsString="0" containsBlank="1" containsNumber="1" containsInteger="1" minValue="0" maxValue="529000"/>
    </cacheField>
    <cacheField name="Octubre" numFmtId="3">
      <sharedItems containsString="0" containsBlank="1" containsNumber="1" containsInteger="1" minValue="0" maxValue="834259"/>
    </cacheField>
    <cacheField name="Noviembre" numFmtId="3">
      <sharedItems containsString="0" containsBlank="1" containsNumber="1" containsInteger="1" minValue="0" maxValue="849000"/>
    </cacheField>
    <cacheField name="Diciembre" numFmtId="3">
      <sharedItems containsString="0" containsBlank="1" containsNumber="1" containsInteger="1" minValue="0" maxValue="1071923"/>
    </cacheField>
    <cacheField name="TOTAL AÑO " numFmtId="3">
      <sharedItems containsSemiMixedTypes="0" containsString="0" containsNumber="1" containsInteger="1" minValue="0" maxValue="8194929"/>
    </cacheField>
    <cacheField name="% GASTO RESPECTO IDENTIFICADO" numFmtId="167">
      <sharedItems containsMixedTypes="1" containsNumber="1" minValue="0" maxValue="1.054"/>
    </cacheField>
    <cacheField name="Costo Total Estimado del Proyecto " numFmtId="3">
      <sharedItems containsSemiMixedTypes="0" containsString="0" containsNumber="1" containsInteger="1" minValue="0" maxValue="102497125"/>
    </cacheField>
    <cacheField name="2017" numFmtId="3">
      <sharedItems containsSemiMixedTypes="0" containsString="0" containsNumber="1" containsInteger="1" minValue="0" maxValue="3512691"/>
    </cacheField>
    <cacheField name="2018" numFmtId="3">
      <sharedItems containsSemiMixedTypes="0" containsString="0" containsNumber="1" containsInteger="1" minValue="0" maxValue="5746060"/>
    </cacheField>
    <cacheField name="2019" numFmtId="3">
      <sharedItems containsSemiMixedTypes="0" containsString="0" containsNumber="1" containsInteger="1" minValue="0" maxValue="6019462"/>
    </cacheField>
    <cacheField name="2020" numFmtId="3">
      <sharedItems containsSemiMixedTypes="0" containsString="0" containsNumber="1" containsInteger="1" minValue="0" maxValue="15823630"/>
    </cacheField>
    <cacheField name="2021" numFmtId="3">
      <sharedItems containsSemiMixedTypes="0" containsString="0" containsNumber="1" containsInteger="1" minValue="0" maxValue="10767048"/>
    </cacheField>
    <cacheField name="2022" numFmtId="3">
      <sharedItems containsSemiMixedTypes="0" containsString="0" containsNumber="1" containsInteger="1" minValue="0" maxValue="8194929"/>
    </cacheField>
    <cacheField name="2023" numFmtId="3">
      <sharedItems containsSemiMixedTypes="0" containsString="0" containsNumber="1" containsInteger="1" minValue="0" maxValue="16900000"/>
    </cacheField>
    <cacheField name="2024" numFmtId="3">
      <sharedItems containsSemiMixedTypes="0" containsString="0" containsNumber="1" containsInteger="1" minValue="0" maxValue="16900000"/>
    </cacheField>
    <cacheField name="2025" numFmtId="3">
      <sharedItems containsSemiMixedTypes="0" containsString="0" containsNumber="1" containsInteger="1" minValue="0" maxValue="16900000"/>
    </cacheField>
    <cacheField name="2026" numFmtId="3">
      <sharedItems containsSemiMixedTypes="0" containsString="0" containsNumber="1" containsInteger="1" minValue="0" maxValue="50000000"/>
    </cacheField>
    <cacheField name="Avance Financiero Total %" numFmtId="167">
      <sharedItems containsMixedTypes="1" containsNumber="1" minValue="0" maxValue="1"/>
    </cacheField>
    <cacheField name="OBSERVACIÓN " numFmtId="0">
      <sharedItems containsBlank="1"/>
    </cacheField>
    <cacheField name="Iniciativa con Problemas (SI/NO)" numFmtId="0">
      <sharedItems/>
    </cacheField>
    <cacheField name="FINANCIAMIENTO (SELECCIONAR LA ALTERNATIVA MÁS REPRESENTATIVA)" numFmtId="3">
      <sharedItems/>
    </cacheField>
    <cacheField name="ESTADO INICIATIVA (SELECCIONAR ESTADO MÁS REPRESENTATIVO)" numFmtId="3">
      <sharedItems/>
    </cacheField>
    <cacheField name="¿(MONTO COL. 44 ES IGUAL A MONTO COL. 36)?" numFmtId="3">
      <sharedItems/>
    </cacheField>
    <cacheField name="¿DEBE JUSTIFICAR O REPROGRAMAR DIFERENCIA (COL. 44 - COL. 36)?" numFmtId="3">
      <sharedItems/>
    </cacheField>
    <cacheField name="ID_P" numFmtId="3">
      <sharedItems containsSemiMixedTypes="0" containsString="0" containsNumber="1" containsInteger="1" minValue="0" maxValue="1" count="2">
        <n v="1"/>
        <n v="0"/>
      </sharedItems>
    </cacheField>
    <cacheField name="CARTERA" numFmtId="0">
      <sharedItems/>
    </cacheField>
    <cacheField name="2020 R" numFmtId="0" formula="Enero+Febrero+Marzo+Abril+Mayo+Junio+Julio+Agosto+Septiembre+Octubre+Noviembre+Diciembre" databaseField="0"/>
    <cacheField name="2021 R" numFmtId="0" formula="Enero+Febrero+Marzo+Abril+Mayo+Junio+Julio+Agosto+Septiembre+Octubre+Noviembre+Diciembre" databaseField="0"/>
    <cacheField name="2022 R" numFmtId="0" formula="Enero+Febrero+Marzo+Abril+May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talina Rosas Zegers" refreshedDate="44757.503222569445" createdVersion="4" refreshedVersion="4" minRefreshableVersion="3" recordCount="74">
  <cacheSource type="worksheet">
    <worksheetSource ref="A1:BF75" sheet="Base TD"/>
  </cacheSource>
  <cacheFields count="58">
    <cacheField name="Servicio" numFmtId="0">
      <sharedItems count="4">
        <s v="Dirección de Vialidad"/>
        <s v="Agua Potable Rural"/>
        <s v="Dirección de Obras Portuarias"/>
        <s v="Dirección de Obras Hidráulicas"/>
      </sharedItems>
    </cacheField>
    <cacheField name="Código BIP" numFmtId="0">
      <sharedItems containsMixedTypes="1" containsNumber="1" containsInteger="1" minValue="212049" maxValue="40011171"/>
    </cacheField>
    <cacheField name="Nombre de Proyecto" numFmtId="0">
      <sharedItems/>
    </cacheField>
    <cacheField name="CARACTERIZACIÓN" numFmtId="0">
      <sharedItems count="6">
        <s v="VIALIDAD INTERURBANA"/>
        <s v="CAMINOS BÁSICOS"/>
        <s v="CAMINOS COMUNIDADES INDÍGENAS"/>
        <s v="AGUA POTABLE RURAL"/>
        <s v="OBRAS PORTUARIAS"/>
        <s v="OBRAS HIDRÁULICAS"/>
      </sharedItems>
    </cacheField>
    <cacheField name="Provincia" numFmtId="0">
      <sharedItems/>
    </cacheField>
    <cacheField name="Comuna" numFmtId="0">
      <sharedItems count="26">
        <s v="VARIAS"/>
        <s v="CARAHUE"/>
        <s v="CUNCO"/>
        <s v="LONCOCHE"/>
        <s v="TOLTÉN"/>
        <s v="VILCÚN"/>
        <s v="ANGOL"/>
        <s v="CURACAUTÍN"/>
        <s v="LUMACO"/>
        <s v="TODAS"/>
        <s v="CHOL CHOL"/>
        <s v="CURARREHUE"/>
        <s v="FREIRE"/>
        <s v="LAUTARO"/>
        <s v="NUEVA IMPERIAL"/>
        <s v="PADRE LAS CASAS"/>
        <s v="TEODORO SCHMIDT"/>
        <s v="VILLARRICA"/>
        <s v="ERCILLA"/>
        <s v="RENAICO"/>
        <s v="TRAIGUÉN"/>
        <s v="LONQUIMAY"/>
        <s v="LOS SAUCES"/>
        <s v="COLLIPULLI"/>
        <s v="SAAVEDRA"/>
        <s v="TEMUCO"/>
      </sharedItems>
    </cacheField>
    <cacheField name="Localidad" numFmtId="0">
      <sharedItems/>
    </cacheField>
    <cacheField name="Sector" numFmtId="0">
      <sharedItems/>
    </cacheField>
    <cacheField name="Área Indígena" numFmtId="0">
      <sharedItems/>
    </cacheField>
    <cacheField name="N° Beneficiarios Total" numFmtId="0">
      <sharedItems containsString="0" containsBlank="1" containsNumber="1" containsInteger="1" minValue="168" maxValue="1431730"/>
    </cacheField>
    <cacheField name="N° Beneficiarios Mapuches" numFmtId="0">
      <sharedItems containsString="0" containsBlank="1" containsNumber="1" minValue="12" maxValue="375425"/>
    </cacheField>
    <cacheField name="% Beneficiarios Mapuches" numFmtId="0">
      <sharedItems containsString="0" containsBlank="1" containsNumber="1" minValue="1.1642155261830923E-2" maxValue="0.91900000000000004"/>
    </cacheField>
    <cacheField name="N° Comunidades Indígenas" numFmtId="0">
      <sharedItems containsString="0" containsBlank="1" containsNumber="1" containsInteger="1" minValue="0" maxValue="462"/>
    </cacheField>
    <cacheField name="Indicador" numFmtId="0">
      <sharedItems containsBlank="1"/>
    </cacheField>
    <cacheField name="Unidades" numFmtId="0">
      <sharedItems containsString="0" containsBlank="1" containsNumber="1" minValue="1" maxValue="108153.74999999997"/>
    </cacheField>
    <cacheField name="Etapa Actual (Seleccionar alternativa en cada celda)" numFmtId="0">
      <sharedItems/>
    </cacheField>
    <cacheField name="Estado (Seleccionar alternativa en cada celda)" numFmtId="0">
      <sharedItems/>
    </cacheField>
    <cacheField name="RATE" numFmtId="0">
      <sharedItems/>
    </cacheField>
    <cacheField name="Costo Total Etapa M$" numFmtId="3">
      <sharedItems containsString="0" containsBlank="1" containsNumber="1" minValue="0" maxValue="99162354"/>
    </cacheField>
    <cacheField name="Fecha Inicio" numFmtId="0">
      <sharedItems containsSemiMixedTypes="0" containsNonDate="0" containsDate="1" containsString="0" minDate="2016-08-01T00:00:00" maxDate="2022-10-02T00:00:00"/>
    </cacheField>
    <cacheField name="Fecha Término" numFmtId="0">
      <sharedItems containsSemiMixedTypes="0" containsNonDate="0" containsDate="1" containsString="0" minDate="2019-05-22T00:00:00" maxDate="2026-12-02T00:00:00"/>
    </cacheField>
    <cacheField name="% Avance Físico" numFmtId="9">
      <sharedItems containsMixedTypes="1" containsNumber="1" minValue="0" maxValue="1"/>
    </cacheField>
    <cacheField name="PCP" numFmtId="0">
      <sharedItems/>
    </cacheField>
    <cacheField name="Monto Identificado 2022 M$" numFmtId="3">
      <sharedItems containsSemiMixedTypes="0" containsString="0" containsNumber="1" containsInteger="1" minValue="0" maxValue="8139774"/>
    </cacheField>
    <cacheField name="Enero" numFmtId="3">
      <sharedItems containsString="0" containsBlank="1" containsNumber="1" containsInteger="1" minValue="0" maxValue="0"/>
    </cacheField>
    <cacheField name="Febrero" numFmtId="3">
      <sharedItems containsString="0" containsBlank="1" containsNumber="1" containsInteger="1" minValue="0" maxValue="1578232"/>
    </cacheField>
    <cacheField name="Marzo" numFmtId="3">
      <sharedItems containsString="0" containsBlank="1" containsNumber="1" containsInteger="1" minValue="0" maxValue="861021"/>
    </cacheField>
    <cacheField name="Abril" numFmtId="3">
      <sharedItems containsString="0" containsBlank="1" containsNumber="1" containsInteger="1" minValue="0" maxValue="687519"/>
    </cacheField>
    <cacheField name="Mayo" numFmtId="3">
      <sharedItems containsString="0" containsBlank="1" containsNumber="1" containsInteger="1" minValue="0" maxValue="1458856"/>
    </cacheField>
    <cacheField name="Junio" numFmtId="3">
      <sharedItems containsString="0" containsBlank="1" containsNumber="1" containsInteger="1" minValue="0" maxValue="1419353"/>
    </cacheField>
    <cacheField name="Julio" numFmtId="3">
      <sharedItems containsString="0" containsBlank="1" containsNumber="1" containsInteger="1" minValue="0" maxValue="1396680"/>
    </cacheField>
    <cacheField name="Agosto" numFmtId="3">
      <sharedItems containsString="0" containsBlank="1" containsNumber="1" containsInteger="1" minValue="0" maxValue="1401534"/>
    </cacheField>
    <cacheField name="Septiembre" numFmtId="3">
      <sharedItems containsString="0" containsBlank="1" containsNumber="1" containsInteger="1" minValue="0" maxValue="529000"/>
    </cacheField>
    <cacheField name="Octubre" numFmtId="3">
      <sharedItems containsString="0" containsBlank="1" containsNumber="1" containsInteger="1" minValue="0" maxValue="834259"/>
    </cacheField>
    <cacheField name="Noviembre" numFmtId="3">
      <sharedItems containsString="0" containsBlank="1" containsNumber="1" containsInteger="1" minValue="0" maxValue="1165361"/>
    </cacheField>
    <cacheField name="Diciembre" numFmtId="3">
      <sharedItems containsString="0" containsBlank="1" containsNumber="1" containsInteger="1" minValue="0" maxValue="1071923"/>
    </cacheField>
    <cacheField name="TOTAL AÑO " numFmtId="3">
      <sharedItems containsSemiMixedTypes="0" containsString="0" containsNumber="1" containsInteger="1" minValue="0" maxValue="8194929"/>
    </cacheField>
    <cacheField name="% GASTO RESPECTO IDENTIFICADO" numFmtId="167">
      <sharedItems containsMixedTypes="1" containsNumber="1" minValue="0" maxValue="1.137"/>
    </cacheField>
    <cacheField name="Costo Total Estimado del Proyecto " numFmtId="3">
      <sharedItems containsSemiMixedTypes="0" containsString="0" containsNumber="1" containsInteger="1" minValue="0" maxValue="102497125"/>
    </cacheField>
    <cacheField name="2017" numFmtId="3">
      <sharedItems containsSemiMixedTypes="0" containsString="0" containsNumber="1" containsInteger="1" minValue="0" maxValue="3512691"/>
    </cacheField>
    <cacheField name="2018" numFmtId="3">
      <sharedItems containsSemiMixedTypes="0" containsString="0" containsNumber="1" containsInteger="1" minValue="0" maxValue="5746060"/>
    </cacheField>
    <cacheField name="2019" numFmtId="3">
      <sharedItems containsSemiMixedTypes="0" containsString="0" containsNumber="1" containsInteger="1" minValue="0" maxValue="6019462"/>
    </cacheField>
    <cacheField name="2020" numFmtId="3">
      <sharedItems containsSemiMixedTypes="0" containsString="0" containsNumber="1" containsInteger="1" minValue="0" maxValue="15823630"/>
    </cacheField>
    <cacheField name="2021" numFmtId="3">
      <sharedItems containsMixedTypes="1" containsNumber="1" containsInteger="1" minValue="0" maxValue="10767048"/>
    </cacheField>
    <cacheField name="2022" numFmtId="3">
      <sharedItems containsSemiMixedTypes="0" containsString="0" containsNumber="1" containsInteger="1" minValue="0" maxValue="8194929"/>
    </cacheField>
    <cacheField name="2023" numFmtId="3">
      <sharedItems containsSemiMixedTypes="0" containsString="0" containsNumber="1" containsInteger="1" minValue="0" maxValue="16900000"/>
    </cacheField>
    <cacheField name="2024" numFmtId="3">
      <sharedItems containsSemiMixedTypes="0" containsString="0" containsNumber="1" containsInteger="1" minValue="0" maxValue="16900000"/>
    </cacheField>
    <cacheField name="2025" numFmtId="3">
      <sharedItems containsSemiMixedTypes="0" containsString="0" containsNumber="1" containsInteger="1" minValue="0" maxValue="16900000"/>
    </cacheField>
    <cacheField name="2026" numFmtId="3">
      <sharedItems containsSemiMixedTypes="0" containsString="0" containsNumber="1" containsInteger="1" minValue="0" maxValue="50000000"/>
    </cacheField>
    <cacheField name="Avance Financiero Total %" numFmtId="167">
      <sharedItems containsMixedTypes="1" containsNumber="1" minValue="0" maxValue="1"/>
    </cacheField>
    <cacheField name="OBSERVACIÓN " numFmtId="0">
      <sharedItems containsBlank="1"/>
    </cacheField>
    <cacheField name="Iniciativa con Problemas (SI/NO)" numFmtId="0">
      <sharedItems/>
    </cacheField>
    <cacheField name="FINANCIAMIENTO (SELECCIONAR LA ALTERNATIVA MÁS REPRESENTATIVA)" numFmtId="3">
      <sharedItems/>
    </cacheField>
    <cacheField name="ESTADO INICIATIVA (SELECCIONAR ESTADO MÁS REPRESENTATIVO)" numFmtId="3">
      <sharedItems/>
    </cacheField>
    <cacheField name="¿(MONTO COL. 44 ES IGUAL A MONTO COL. 36)?" numFmtId="3">
      <sharedItems/>
    </cacheField>
    <cacheField name="¿DEBE JUSTIFICAR O REPROGRAMAR DIFERENCIA (COL. 44 - COL. 36)?" numFmtId="3">
      <sharedItems containsMixedTypes="1" containsNumber="1" containsInteger="1" minValue="-300" maxValue="-300"/>
    </cacheField>
    <cacheField name="ID_P" numFmtId="3">
      <sharedItems containsMixedTypes="1" containsNumber="1" containsInteger="1" minValue="1" maxValue="1"/>
    </cacheField>
    <cacheField name="CARTER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30460172"/>
    <s v="ESTUDIO DE INGENIERÍA MEJORAMIENTO RUTA S - 95 - T, TRAMO VILLARRICA - LICAN RAY, REGIÓN DE LA ARAUCANÍA (SAFI 292143)"/>
    <x v="0"/>
    <s v="CAUTÍN"/>
    <s v="VARIAS"/>
    <s v="VILLARRICA-LICAN RAY"/>
    <s v="RURAL"/>
    <s v="SI"/>
    <n v="55478"/>
    <n v="15533"/>
    <n v="0.2799848588629727"/>
    <n v="37"/>
    <s v="kms."/>
    <n v="25"/>
    <s v="EJECUCIÓN"/>
    <s v="EJECUCIÓN"/>
    <s v="RS"/>
    <n v="12286200"/>
    <d v="2019-08-05T00:00:00"/>
    <d v="2022-08-14T00:00:00"/>
    <n v="0"/>
    <s v="12-02-04-31-02"/>
    <n v="62900"/>
    <n v="0"/>
    <n v="0"/>
    <n v="19400"/>
    <n v="0"/>
    <n v="0"/>
    <n v="0"/>
    <n v="11000"/>
    <n v="0"/>
    <n v="0"/>
    <n v="0"/>
    <n v="32500"/>
    <n v="0"/>
    <n v="62900"/>
    <n v="0.308"/>
    <n v="11726661"/>
    <n v="0"/>
    <n v="0"/>
    <n v="90012"/>
    <n v="201676"/>
    <n v="194917"/>
    <n v="62900"/>
    <n v="177156"/>
    <n v="3500000"/>
    <n v="5000000"/>
    <n v="2500000"/>
    <n v="4.3149964000835359E-2"/>
    <s v="SE CAMBIA FECHA DE TERMINO (RESOLUCION DE DICIEMBRE 2021), SE PROGRAMA AÑO, SE AJUSTA INVERSION AÑO 2023 M$ 177.156"/>
    <s v="NO"/>
    <s v="SECTORIAL"/>
    <s v="TIENE SÓLO EJECUCIÓN FÍSICA 2022 Y/O POSTERIORES"/>
    <s v="SI"/>
    <s v="NO"/>
    <x v="0"/>
    <s v="ORIGINAL"/>
  </r>
  <r>
    <n v="30400279"/>
    <s v="PROYECTO REPOSICIÓN PUENTE EDUARDO FREI MONTALVA Y ACCESOS; COMUNA DE CARAHUE; PROVINCIA DE CAUTÍN; REGIÓN DE LA ARAUCANÍA (SAFI 284052)"/>
    <x v="0"/>
    <s v="CAUTÍN"/>
    <s v="CARAHUE"/>
    <s v="CARAHUE"/>
    <s v="URBANO"/>
    <s v="SI"/>
    <n v="24533"/>
    <n v="10303"/>
    <n v="0.41996494517588556"/>
    <n v="115"/>
    <s v="kms."/>
    <n v="1"/>
    <s v="EJECUCIÓN"/>
    <s v="EJECUCIÓN"/>
    <s v="RS"/>
    <n v="11043500"/>
    <d v="2019-01-15T00:00:00"/>
    <d v="2022-08-07T00:00:00"/>
    <n v="0.75790000000000002"/>
    <s v="12-02-04-31-02"/>
    <n v="267704"/>
    <n v="0"/>
    <n v="0"/>
    <n v="0"/>
    <n v="0"/>
    <n v="0"/>
    <n v="0"/>
    <n v="0"/>
    <n v="0"/>
    <n v="0"/>
    <n v="0"/>
    <n v="0"/>
    <n v="267704"/>
    <n v="267704"/>
    <n v="0"/>
    <n v="9248477"/>
    <n v="0"/>
    <n v="0"/>
    <n v="478649"/>
    <n v="341013"/>
    <n v="161111"/>
    <n v="267704"/>
    <n v="5000000"/>
    <n v="3000000"/>
    <n v="0"/>
    <n v="0"/>
    <n v="0.10604697400447663"/>
    <s v="SE CAMBIA FECHA DE TERMINO, SE MODIFICA FLUJOS DE CAJAS PROGRAMACIÓN DEL AÑO"/>
    <s v="NO"/>
    <s v="SECTORIAL"/>
    <s v="TIENE SÓLO EJECUCIÓN FÍSICA 2022 Y/O POSTERIORES"/>
    <s v="SI"/>
    <s v="NO"/>
    <x v="0"/>
    <s v="ORIGINAL"/>
  </r>
  <r>
    <n v="30107162"/>
    <s v="MEJORAMIENTO RUTA S - 75 SECTOR: COLICO - CABURGA NORTE (SAFI 329379)"/>
    <x v="0"/>
    <s v="CAUTÍN"/>
    <s v="CUNCO"/>
    <s v="LAGO COLICO"/>
    <s v="RURAL"/>
    <s v="SI"/>
    <n v="17526"/>
    <n v="5608"/>
    <n v="0.3199817414127582"/>
    <n v="28"/>
    <s v="kms."/>
    <n v="12"/>
    <s v="DISEÑO ARQUITECTURA/INGENIERÍA"/>
    <s v="PREPARACIÓN ANTECEDENTES LICITACIÓN"/>
    <s v="RS"/>
    <n v="39622129"/>
    <d v="2021-09-01T00:00:00"/>
    <d v="2024-09-01T00:00:00"/>
    <n v="0"/>
    <s v="12-02-04-31-02"/>
    <n v="585000"/>
    <n v="0"/>
    <n v="0"/>
    <n v="0"/>
    <n v="0"/>
    <n v="0"/>
    <n v="0"/>
    <n v="0"/>
    <n v="0"/>
    <n v="0"/>
    <n v="0"/>
    <n v="0"/>
    <n v="585000"/>
    <n v="585000"/>
    <n v="0"/>
    <n v="30647382"/>
    <n v="0"/>
    <n v="1"/>
    <n v="882203"/>
    <n v="1803843"/>
    <n v="390335"/>
    <n v="585000"/>
    <n v="5349000"/>
    <n v="4637000"/>
    <n v="9000000"/>
    <n v="8000000"/>
    <n v="0.10037992804736144"/>
    <s v="SE PROGRAMAN PARA ESTE AÑO SÓLO EXPROPIACIONES"/>
    <s v="NO"/>
    <s v="SECTORIAL"/>
    <s v="TIENE SÓLO EJECUCIÓN FÍSICA 2022 Y/O POSTERIORES"/>
    <s v="SI"/>
    <s v="NO"/>
    <x v="0"/>
    <s v="ORIGINAL"/>
  </r>
  <r>
    <n v="30483134"/>
    <s v="MEJORAMIENTO CAMINO BÁSICO INTERMEDIO PUENTE PAYA - HUIÑOCO; COMUNA DE LONCOCHE; PROVINCIA DE CAUTÍN; REGIÓN DE LA ARAUCANÍA (SAFI 278622)"/>
    <x v="0"/>
    <s v="CAUTÍN"/>
    <s v="LONCOCHE"/>
    <s v="HUIÑOCO"/>
    <s v="RURAL"/>
    <s v="SI"/>
    <n v="23612"/>
    <n v="8028"/>
    <n v="0.33999661189225816"/>
    <n v="143"/>
    <s v="kms."/>
    <n v="10"/>
    <s v="FUNCIONAMIENTO/OPERACIÓN"/>
    <s v="OPERACIÓN"/>
    <s v="RS"/>
    <n v="3676943"/>
    <d v="2018-11-29T00:00:00"/>
    <d v="2020-09-19T00:00:00"/>
    <n v="0.96809999999999996"/>
    <s v="12-02-04-31-02"/>
    <n v="144586"/>
    <n v="0"/>
    <n v="0"/>
    <n v="0"/>
    <n v="144586"/>
    <n v="0"/>
    <n v="0"/>
    <n v="0"/>
    <n v="0"/>
    <n v="0"/>
    <n v="0"/>
    <n v="0"/>
    <n v="0"/>
    <n v="144586"/>
    <n v="1"/>
    <n v="4497171"/>
    <n v="0"/>
    <n v="1"/>
    <n v="2039214"/>
    <n v="1121326"/>
    <n v="1192044"/>
    <n v="144586"/>
    <n v="0"/>
    <n v="0"/>
    <n v="0"/>
    <n v="0"/>
    <n v="1"/>
    <s v="SE PROGRAMA INVERSIÓN DEL AÑO"/>
    <s v="SI"/>
    <s v="SECTORIAL"/>
    <s v="TIENE SÓLO EJECUCIÓN FÍSICA 2022 Y/O POSTERIORES"/>
    <s v="SI"/>
    <s v="NO"/>
    <x v="0"/>
    <s v="ORIGINAL"/>
  </r>
  <r>
    <n v="30276122"/>
    <s v="MEJORAMIENTO RUTA S - 70, SECTOR POCOYÁN - PUENTE PEULE, TRAMO II, DM 42.900,00 - DM 58.870,30, PROVINCIA DE CAUTÍN, REGIÓN DE LA ARAUCANÍA (SAFI 263608)"/>
    <x v="0"/>
    <s v="CAUTÍN"/>
    <s v="TOLTÉN"/>
    <s v="TOLTÉN"/>
    <s v="RURAL"/>
    <s v="SI"/>
    <n v="9722"/>
    <n v="4277"/>
    <n v="0.43993005554412673"/>
    <n v="30"/>
    <s v="kms."/>
    <n v="16"/>
    <s v="EJECUCIÓN"/>
    <s v="CON TÉRMINO ANTICIPADO"/>
    <s v="RS"/>
    <n v="10168743"/>
    <d v="2018-07-13T00:00:00"/>
    <d v="2020-12-29T00:00:00"/>
    <n v="0.34499999999999997"/>
    <s v="12-02-04-31-02"/>
    <n v="0"/>
    <n v="0"/>
    <n v="0"/>
    <n v="0"/>
    <n v="0"/>
    <n v="0"/>
    <n v="0"/>
    <n v="0"/>
    <n v="0"/>
    <n v="0"/>
    <n v="0"/>
    <n v="0"/>
    <n v="0"/>
    <n v="0"/>
    <s v="-"/>
    <n v="5077256"/>
    <n v="0"/>
    <n v="105807"/>
    <n v="2578896"/>
    <n v="95997"/>
    <n v="60423"/>
    <n v="0"/>
    <n v="2236133"/>
    <n v="0"/>
    <n v="0"/>
    <n v="0"/>
    <n v="0.55957844158340642"/>
    <s v="CONTRATO CON TERMINO ANTICIPADO, EXISTE UN NUEVO CONTRATO PARA DAR TERMINO AL INICIAL, CON FECHA DE TERMINO EN MAYO DEL AÑO 2023, EL CUAL ESTA EN PROCESO DE ADJUDICACIÓN"/>
    <s v="SI"/>
    <s v="SECTORIAL"/>
    <s v="DEBERÁ SER REEMPLAZADA POR OTRA EQUIVALENTE"/>
    <s v="SI"/>
    <s v="NO"/>
    <x v="0"/>
    <s v="ORIGINAL"/>
  </r>
  <r>
    <n v="30081385"/>
    <s v="ESTUDIO DE INGENIERÍA MEJORAMIENTO RUTA S - 20 TEMUCO - CHOLCHOL, REGIÓN DE LA ARAUCANÍA (SAFI 278594)"/>
    <x v="0"/>
    <s v="CAUTÍN"/>
    <s v="VARIAS"/>
    <s v="TEMUCO-CHOL CHOL"/>
    <s v="RURAL"/>
    <s v="SI"/>
    <n v="294026"/>
    <n v="79543"/>
    <n v="0.27053049730295958"/>
    <n v="241"/>
    <s v="kms."/>
    <n v="21"/>
    <s v="EJECUCIÓN"/>
    <s v="EJECUCIÓN"/>
    <s v="RS"/>
    <n v="10474789"/>
    <d v="2018-11-20T00:00:00"/>
    <d v="2021-03-09T00:00:00"/>
    <n v="0.75"/>
    <s v="12-02-04-31-02"/>
    <n v="51500"/>
    <n v="0"/>
    <n v="0"/>
    <n v="14100"/>
    <n v="0"/>
    <n v="0"/>
    <n v="2100"/>
    <n v="36000"/>
    <n v="0"/>
    <n v="0"/>
    <n v="0"/>
    <n v="0"/>
    <n v="114650"/>
    <n v="166850"/>
    <n v="0.27400000000000002"/>
    <n v="10517986"/>
    <n v="0"/>
    <n v="1"/>
    <n v="82125"/>
    <n v="238929"/>
    <n v="145431"/>
    <n v="166850"/>
    <n v="1384650"/>
    <n v="3500000"/>
    <n v="3500000"/>
    <n v="1500000"/>
    <n v="4.5691827313708154E-2"/>
    <s v="SE PROGRAMA INVERSIÓN DEL AÑO"/>
    <s v="SI"/>
    <s v="SECTORIAL"/>
    <s v="TIENE SÓLO EJECUCIÓN FÍSICA 2022 Y/O POSTERIORES"/>
    <s v="SI"/>
    <s v="NO"/>
    <x v="0"/>
    <s v="ORIGINAL"/>
  </r>
  <r>
    <n v="30458988"/>
    <s v="MEJORAMIENTO CAMINO BÁSICO INTERMEDIO; MAQUEHUE - BOROA - PUENTE RAGÑINTULEUFU, COMUNAS DE PADRE LAS CASAS Y NUEVA IMPERIAL; REGIÓN DE LA ARAUCANÍA (SAFI 278581)"/>
    <x v="0"/>
    <s v="CAUTÍN"/>
    <s v="VARIAS"/>
    <s v="MAQUEHUE BOROA-PUENTE RAGNINTULEUFU"/>
    <s v="RURAL"/>
    <s v="SI"/>
    <n v="108636"/>
    <n v="77147"/>
    <n v="0.71014212599874815"/>
    <n v="440"/>
    <s v="kms."/>
    <n v="18"/>
    <s v="FUNCIONAMIENTO/OPERACIÓN"/>
    <s v="OPERACIÓN"/>
    <s v="RS"/>
    <n v="3554214"/>
    <d v="2018-10-19T00:00:00"/>
    <d v="2023-04-01T00:00:00"/>
    <n v="1"/>
    <s v="12-02-04-31-02"/>
    <n v="426006"/>
    <n v="0"/>
    <n v="0"/>
    <n v="0"/>
    <n v="0"/>
    <n v="0"/>
    <n v="0"/>
    <n v="0"/>
    <n v="0"/>
    <n v="22500"/>
    <n v="138050"/>
    <n v="135550"/>
    <n v="129906"/>
    <n v="426006"/>
    <n v="0"/>
    <n v="6895172"/>
    <n v="0"/>
    <n v="1"/>
    <n v="1280748"/>
    <n v="2614651"/>
    <n v="1879549"/>
    <n v="426006"/>
    <n v="694217"/>
    <n v="0"/>
    <n v="0"/>
    <n v="0"/>
    <n v="0.8375351622845667"/>
    <s v="SE PROGRAMA INVERSIÓN DEL AÑO Y SE MODIFICA INVERSION AÑO 2023 M$ 836.720"/>
    <s v="NO"/>
    <s v="SECTORIAL"/>
    <s v="TIENE SÓLO EJECUCIÓN FÍSICA 2022 Y/O POSTERIORES"/>
    <s v="SI"/>
    <s v="NO"/>
    <x v="0"/>
    <s v="ORIGINAL"/>
  </r>
  <r>
    <n v="30482963"/>
    <s v="ESTUDIO DE INGENIERÍA REPOSICIÓN RUTA S - 51, TRAMO PADRE LAS CASAS - CUNCO, REGIÓN DE LA ARAUCANÍA (SAFI 278595)"/>
    <x v="0"/>
    <s v="CAUTÍN"/>
    <s v="VARIAS"/>
    <s v="PADRE LAS CASAS- CUNCO"/>
    <s v="RURAL"/>
    <s v="SI"/>
    <n v="93652"/>
    <n v="64225"/>
    <n v="0.68578353905949685"/>
    <n v="264"/>
    <s v="kms."/>
    <n v="56"/>
    <s v="EJECUCIÓN"/>
    <s v="EJECUCIÓN"/>
    <s v="RS"/>
    <n v="25030236"/>
    <d v="2018-11-26T00:00:00"/>
    <d v="2021-08-12T00:00:00"/>
    <n v="0.86750000000000005"/>
    <s v="12-02-04-31-02"/>
    <n v="104550"/>
    <n v="0"/>
    <n v="0"/>
    <n v="56360"/>
    <n v="0"/>
    <n v="0"/>
    <n v="0"/>
    <n v="0"/>
    <n v="0"/>
    <n v="48190"/>
    <n v="0"/>
    <n v="0"/>
    <n v="0"/>
    <n v="104550"/>
    <n v="0.53900000000000003"/>
    <n v="25169791"/>
    <n v="0"/>
    <n v="1"/>
    <n v="235101"/>
    <n v="553250"/>
    <n v="276889"/>
    <n v="104550"/>
    <n v="1500000"/>
    <n v="6500000"/>
    <n v="9500000"/>
    <n v="6500000"/>
    <n v="4.4561395046943376E-2"/>
    <s v="SE MANTIENE LO INFORMADO DEL MES DE MARZO"/>
    <s v="NO"/>
    <s v="SECTORIAL"/>
    <s v="TIENE SÓLO EJECUCIÓN FÍSICA 2022 Y/O POSTERIORES"/>
    <s v="SI"/>
    <s v="NO"/>
    <x v="0"/>
    <s v="ORIGINAL"/>
  </r>
  <r>
    <n v="30484343"/>
    <s v="PROYECTO DE AMPLIACIÓN Y MEJORAMIENTO RUTA S - 40 SECTOR: LABRANZA - IMPERIAL - CARAHUE, REGIÓN DE LA ARAUCANÍA (SAFI 290758)"/>
    <x v="0"/>
    <s v="CAUTÍN"/>
    <s v="VARIAS"/>
    <s v="TEMUCO-IMPERIAL-CARAHUE"/>
    <s v="RURAL"/>
    <s v="SI"/>
    <n v="339458"/>
    <n v="99436"/>
    <n v="0.29292578168727795"/>
    <n v="462"/>
    <s v="kms."/>
    <n v="36.799999999999997"/>
    <s v="FUNCIONAMIENTO/OPERACIÓN"/>
    <s v="OPERACIÓN"/>
    <s v="RS"/>
    <n v="56800500"/>
    <d v="2019-05-17T00:00:00"/>
    <d v="2021-01-26T00:00:00"/>
    <n v="0"/>
    <s v="12-02-04-31-02"/>
    <n v="0"/>
    <n v="0"/>
    <n v="0"/>
    <n v="0"/>
    <n v="0"/>
    <n v="0"/>
    <n v="0"/>
    <n v="0"/>
    <n v="0"/>
    <n v="0"/>
    <n v="0"/>
    <n v="0"/>
    <n v="0"/>
    <n v="0"/>
    <s v="-"/>
    <n v="56217581"/>
    <n v="0"/>
    <n v="0"/>
    <n v="81519"/>
    <n v="312611"/>
    <n v="73451"/>
    <n v="0"/>
    <n v="750000"/>
    <n v="0"/>
    <n v="5000000"/>
    <n v="50000000"/>
    <n v="8.3173447110789066E-3"/>
    <s v="CONTRATO EN OPERACIÓN"/>
    <s v="NO"/>
    <s v="SECTORIAL"/>
    <s v="FINALIZADA FÍSICA Y FINANCIERAMENTE"/>
    <s v="SI"/>
    <s v="NO"/>
    <x v="0"/>
    <s v="ORIGINAL"/>
  </r>
  <r>
    <n v="20187901"/>
    <s v="CONSTRUCCIÓN NUEVO PUENTE CAUTÍN EN CAJÓN, REGIÓN DE LA ARAUCANÍA - NUEVO 2017 (SAFI 263587)"/>
    <x v="0"/>
    <s v="CAUTÍN"/>
    <s v="VILCÚN"/>
    <s v="CAJÓN"/>
    <s v="RURAL"/>
    <s v="SI"/>
    <n v="28151"/>
    <n v="10134"/>
    <n v="0.35998721182196014"/>
    <n v="66"/>
    <s v="kms."/>
    <n v="1.5"/>
    <s v="FUNCIONAMIENTO/OPERACIÓN"/>
    <s v="OPERACIÓN"/>
    <s v="RS"/>
    <n v="19568866"/>
    <d v="2018-10-25T00:00:00"/>
    <d v="2021-09-28T00:00:00"/>
    <n v="0.87870000000000004"/>
    <s v="12-02-04-31-02"/>
    <n v="0"/>
    <n v="0"/>
    <n v="0"/>
    <n v="0"/>
    <n v="0"/>
    <n v="0"/>
    <n v="0"/>
    <n v="0"/>
    <n v="0"/>
    <n v="0"/>
    <n v="0"/>
    <n v="0"/>
    <n v="0"/>
    <n v="0"/>
    <s v="-"/>
    <n v="25404024"/>
    <n v="0"/>
    <n v="1"/>
    <n v="5986285"/>
    <n v="9507913"/>
    <n v="9909825"/>
    <n v="0"/>
    <n v="0"/>
    <n v="0"/>
    <n v="0"/>
    <n v="0"/>
    <n v="1"/>
    <s v="CONTRATO EN OPERACIÓN"/>
    <s v="NO"/>
    <s v="SECTORIAL"/>
    <s v="FINALIZADA FÍSICA Y FINANCIERAMENTE"/>
    <s v="SI"/>
    <s v="NO"/>
    <x v="0"/>
    <s v="ORIGINAL"/>
  </r>
  <r>
    <n v="30400090"/>
    <s v="TERMINACIÓN MEJORAMIENTO CAMINO BÁSICO INTERMEDIO RUTA R - 150 - P, ANGOL - PARQUE NACIONAL NAHUELBUTA; COMUNA DE ANGOL; PROVINCIA DE MALLECO; REGIÓN DE LA ARAUCANÍA (SAFI 296548)"/>
    <x v="0"/>
    <s v="MALLECO"/>
    <s v="ANGOL"/>
    <s v="ANGOL-PARQUE NACIONAL NAHUELBUTA"/>
    <s v="RURAL"/>
    <s v="SI"/>
    <n v="53262"/>
    <n v="6924"/>
    <n v="0.12999887349329728"/>
    <n v="15"/>
    <s v="kms."/>
    <n v="12"/>
    <s v="EJECUCIÓN"/>
    <s v="EJECUCIÓN"/>
    <s v="RS"/>
    <n v="5125547"/>
    <d v="2020-07-11T00:00:00"/>
    <d v="2022-01-12T00:00:00"/>
    <n v="0.98"/>
    <s v="12-02-04-31-02"/>
    <n v="956144"/>
    <n v="0"/>
    <n v="644000"/>
    <n v="179795"/>
    <n v="78520"/>
    <n v="0"/>
    <n v="100"/>
    <n v="24766"/>
    <n v="293"/>
    <n v="28070"/>
    <n v="100"/>
    <n v="100"/>
    <n v="400"/>
    <n v="956144"/>
    <n v="0.94399999999999995"/>
    <n v="5398300"/>
    <n v="496239"/>
    <n v="92356"/>
    <n v="247"/>
    <n v="995318"/>
    <n v="2857996"/>
    <n v="956144"/>
    <n v="0"/>
    <n v="0"/>
    <n v="0"/>
    <n v="0"/>
    <n v="0.99002852749939796"/>
    <s v="SE PROGRAMA INVERSIÓN DEL AÑO, SE AJUSTA AVANCE FÍSICO "/>
    <s v="SI"/>
    <s v="SECTORIAL"/>
    <s v="TIENE SÓLO EJECUCIÓN FÍSICA 2022 Y/O POSTERIORES"/>
    <s v="SI"/>
    <s v="NO"/>
    <x v="0"/>
    <s v="ORIGINAL"/>
  </r>
  <r>
    <n v="30080831"/>
    <s v="REPOSICIÓN RUTA 181 CH, CAMINO CURACAUTÍN - MALALCAHUELLO, SECTOR DM 71.880,163 AL DM 86.628,163, COMUNA DE CURACAUTÍN, PROVINCIA DE MALLECO, REGIÓN DE LA ARAUCANÍA (SAFI 278592)"/>
    <x v="0"/>
    <s v="MALLECO"/>
    <s v="CURACAUTÍN"/>
    <s v="MALALCAHUELLO"/>
    <s v="RURAL"/>
    <s v="SI"/>
    <n v="17413"/>
    <n v="2437"/>
    <n v="0.13995290874633895"/>
    <n v="13"/>
    <s v="kms."/>
    <n v="13"/>
    <s v="EJECUCIÓN"/>
    <s v="EJECUCIÓN"/>
    <s v="RS"/>
    <n v="28600582"/>
    <d v="2020-03-04T00:00:00"/>
    <d v="2022-05-08T00:00:00"/>
    <n v="0.83"/>
    <s v="12-02-04-31-02"/>
    <n v="4718777"/>
    <n v="0"/>
    <n v="1578232"/>
    <n v="708629"/>
    <n v="687519"/>
    <n v="588938"/>
    <n v="475882"/>
    <n v="500610"/>
    <n v="132547"/>
    <n v="264780"/>
    <n v="550000"/>
    <n v="0"/>
    <n v="55933"/>
    <n v="5543070"/>
    <n v="0.755"/>
    <n v="35704510"/>
    <n v="0"/>
    <n v="1"/>
    <n v="640865"/>
    <n v="3553671"/>
    <n v="6879877"/>
    <n v="5543070"/>
    <n v="7747026"/>
    <n v="6340000"/>
    <n v="5000000"/>
    <n v="0"/>
    <n v="0.40996871263602275"/>
    <s v="SE PROGRAMA INVERSIÓN DEL AÑO, SE AJUSTA AVANCE FÍSICO "/>
    <s v="SI"/>
    <s v="SECTORIAL"/>
    <s v="TIENE SÓLO EJECUCIÓN FÍSICA 2022 Y/O POSTERIORES"/>
    <s v="SI"/>
    <s v="NO"/>
    <x v="0"/>
    <s v="ORIGINAL"/>
  </r>
  <r>
    <n v="30083093"/>
    <s v="MEJORAMIENTO RUTA R - 925 - S CURACAUTÍN CONGUILLÍO - SECTOR HUEÑIVALES - CAPTREN; PROVINCIA DE MALLECO; REGIÓN DE LA ARAUCANÍA (SAFI 250678)"/>
    <x v="0"/>
    <s v="MALLECO"/>
    <s v="CURACAUTÍN"/>
    <s v="HUEÑIVALES - CAPTRÉN"/>
    <s v="RURAL"/>
    <s v="SI"/>
    <n v="17413"/>
    <n v="2437"/>
    <n v="0.13995290874633895"/>
    <n v="13"/>
    <s v="kms."/>
    <n v="13"/>
    <s v="FUNCIONAMIENTO/OPERACIÓN"/>
    <s v="OPERACIÓN"/>
    <s v="N/A"/>
    <n v="5795212"/>
    <d v="2017-05-11T00:00:00"/>
    <d v="2019-11-01T00:00:00"/>
    <n v="1"/>
    <s v="12-02-04-31-02"/>
    <n v="0"/>
    <n v="0"/>
    <n v="0"/>
    <n v="0"/>
    <n v="0"/>
    <n v="0"/>
    <n v="0"/>
    <n v="0"/>
    <n v="0"/>
    <n v="0"/>
    <n v="0"/>
    <n v="0"/>
    <n v="0"/>
    <n v="0"/>
    <s v="-"/>
    <n v="5835772"/>
    <n v="1257887"/>
    <n v="2250573"/>
    <n v="2002314"/>
    <n v="324998"/>
    <n v="0"/>
    <n v="0"/>
    <n v="0"/>
    <n v="0"/>
    <n v="0"/>
    <n v="0"/>
    <n v="1"/>
    <m/>
    <s v="NO"/>
    <s v="SECTORIAL"/>
    <s v="FINALIZADA FÍSICA Y FINANCIERAMENTE"/>
    <s v="SI"/>
    <s v="NO"/>
    <x v="0"/>
    <s v="ORIGINAL"/>
  </r>
  <r>
    <n v="30070887"/>
    <s v="REPOSICIÓN RUTA R - 90 - P, SECTOR: LUMACO - CAPITÁN PASTENE ('SAFI S/N°)"/>
    <x v="0"/>
    <s v="MALLECO"/>
    <s v="LUMACO"/>
    <s v="LUMACO-CAPITÁN PASTENE"/>
    <s v="RURAL"/>
    <s v="SI"/>
    <n v="9548"/>
    <n v="4392"/>
    <n v="0.45999162128194387"/>
    <n v="49"/>
    <s v="kms."/>
    <n v="10"/>
    <s v="PERFIL"/>
    <s v="TERMINADO"/>
    <s v="N/A"/>
    <n v="4235450"/>
    <d v="2020-10-01T00:00:00"/>
    <d v="2022-06-01T00:00:00"/>
    <n v="0"/>
    <s v="12-02-04-31-02"/>
    <n v="0"/>
    <n v="0"/>
    <n v="0"/>
    <n v="0"/>
    <n v="0"/>
    <n v="0"/>
    <n v="0"/>
    <n v="0"/>
    <n v="0"/>
    <n v="0"/>
    <n v="0"/>
    <n v="0"/>
    <n v="0"/>
    <n v="0"/>
    <s v="-"/>
    <n v="4015000"/>
    <n v="0"/>
    <n v="0"/>
    <n v="0"/>
    <n v="15000"/>
    <n v="0"/>
    <n v="0"/>
    <n v="0"/>
    <n v="1500000"/>
    <n v="2000000"/>
    <n v="500000"/>
    <n v="3.7359900373599006E-3"/>
    <m/>
    <s v="NO"/>
    <s v="SECTORIAL"/>
    <s v="TIENE SÓLO EJECUCIÓN FÍSICA 2022 Y/O POSTERIORES"/>
    <s v="SI"/>
    <s v="NO"/>
    <x v="0"/>
    <s v="ORIGINAL"/>
  </r>
  <r>
    <n v="30132761"/>
    <s v="ESTUDIO DE INGENIERÍA MEJORAMIENTO RUTA 181 - CH, SECTOR: VICTORIA - CURACAUTÍN, REGIÓN DE LA ARAUCANÍA(SAFI 278593)"/>
    <x v="0"/>
    <s v="MALLECO"/>
    <s v="VARIAS"/>
    <s v="VICTORIA-CURACAUTÍN "/>
    <s v="RURAL"/>
    <s v="SI"/>
    <n v="51595"/>
    <n v="12007"/>
    <n v="0.23271634848338016"/>
    <n v="45"/>
    <s v="kms."/>
    <n v="55"/>
    <s v="EJECUCIÓN"/>
    <s v="EJECUCIÓN"/>
    <s v="RS"/>
    <n v="30080773"/>
    <d v="2018-12-13T00:00:00"/>
    <d v="2021-09-28T00:00:00"/>
    <n v="0.68579999999999997"/>
    <s v="12-02-04-31-02"/>
    <n v="108131"/>
    <n v="0"/>
    <n v="0"/>
    <n v="0"/>
    <n v="0"/>
    <n v="3881"/>
    <n v="0"/>
    <n v="0"/>
    <n v="0"/>
    <n v="0"/>
    <n v="85000"/>
    <n v="19250"/>
    <n v="0"/>
    <n v="108131"/>
    <n v="3.5999999999999997E-2"/>
    <n v="30141735"/>
    <n v="0"/>
    <n v="1"/>
    <n v="339348"/>
    <n v="396385"/>
    <n v="297870"/>
    <n v="108131"/>
    <n v="1500000"/>
    <n v="8500000"/>
    <n v="10500000"/>
    <n v="8500000"/>
    <n v="3.442021502743621E-2"/>
    <s v="SE MANTIENE LO INFORMADO DEL MES DE MARZO"/>
    <s v="NO"/>
    <s v="SECTORIAL"/>
    <s v="TIENE SÓLO EJECUCIÓN FÍSICA 2022 Y/O POSTERIORES"/>
    <s v="SI"/>
    <s v="NO"/>
    <x v="0"/>
    <s v="ORIGINAL"/>
  </r>
  <r>
    <n v="30461075"/>
    <s v="MEJORAMIENTO RUTA S - 61, MELIPEUCO - ICALMA, COMUNAS DE MELIPEUCO Y LONQUIMAY, REGIÓN DE LA ARAUCANÍA (SAFI 278618)"/>
    <x v="0"/>
    <s v="TODAS"/>
    <s v="VARIAS"/>
    <s v="MELIPEUCO-LONQUIMAY"/>
    <s v="RURAL"/>
    <s v="SI"/>
    <n v="16389"/>
    <n v="8993"/>
    <n v="0.54872170358167061"/>
    <n v="47"/>
    <s v="kms."/>
    <n v="24"/>
    <s v="EJECUCIÓN"/>
    <s v="EJECUCIÓN"/>
    <s v="RS"/>
    <n v="14229001"/>
    <d v="2019-10-18T00:00:00"/>
    <d v="2022-05-13T00:00:00"/>
    <n v="0.56000000000000005"/>
    <s v="12-02-04-31-02"/>
    <n v="8139774"/>
    <n v="0"/>
    <n v="0"/>
    <n v="489250"/>
    <n v="575191"/>
    <n v="1458856"/>
    <n v="1419353"/>
    <n v="1396680"/>
    <n v="1401534"/>
    <n v="159650"/>
    <n v="834259"/>
    <n v="0"/>
    <n v="460156"/>
    <n v="8194929"/>
    <n v="0.31"/>
    <n v="14749722"/>
    <n v="0"/>
    <n v="1"/>
    <n v="1584"/>
    <n v="3188846"/>
    <n v="3308362"/>
    <n v="8194929"/>
    <n v="56000"/>
    <n v="0"/>
    <n v="0"/>
    <n v="0"/>
    <n v="0.61167864723145293"/>
    <s v="SE MANTIENE LO INFORMADO DEL MES DE MARZO"/>
    <s v="NO"/>
    <s v="SECTORIAL"/>
    <s v="TIENE SÓLO EJECUCIÓN FÍSICA 2022 Y/O POSTERIORES"/>
    <s v="SI"/>
    <s v="NO"/>
    <x v="0"/>
    <s v="ORIGINAL"/>
  </r>
  <r>
    <n v="30371043"/>
    <s v="CONSERVACIÓN CAMINOS BÁSICOS REGIÓN DE LA ARAUCANÍA 2016 - 2018"/>
    <x v="1"/>
    <s v="TODAS"/>
    <s v="TODAS"/>
    <s v="N/A"/>
    <s v="RURAL"/>
    <s v="SI"/>
    <n v="1431730"/>
    <n v="375425"/>
    <n v="0.26221773658441189"/>
    <m/>
    <s v="kms."/>
    <n v="75.2"/>
    <s v="EJECUCIÓN"/>
    <s v="EJECUCIÓN"/>
    <s v="N/A"/>
    <n v="16715060"/>
    <d v="2017-03-01T00:00:00"/>
    <d v="2020-12-01T00:00:00"/>
    <n v="0.71"/>
    <s v="12-02-04-31-02"/>
    <n v="0"/>
    <n v="0"/>
    <n v="0"/>
    <n v="0"/>
    <n v="0"/>
    <n v="0"/>
    <n v="0"/>
    <n v="0"/>
    <n v="0"/>
    <n v="0"/>
    <n v="0"/>
    <n v="0"/>
    <n v="0"/>
    <n v="0"/>
    <s v="-"/>
    <n v="16252851"/>
    <n v="3512691"/>
    <n v="5746060"/>
    <n v="6019462"/>
    <n v="974638"/>
    <n v="0"/>
    <n v="0"/>
    <n v="0"/>
    <n v="0"/>
    <n v="0"/>
    <n v="0"/>
    <n v="1"/>
    <m/>
    <s v="NO"/>
    <s v="SECTORIAL"/>
    <s v="TIENE SÓLO EJECUCIÓN FÍSICA 2022 Y/O POSTERIORES"/>
    <s v="SI"/>
    <s v="NO"/>
    <x v="0"/>
    <s v="ORIGINAL"/>
  </r>
  <r>
    <n v="30371043"/>
    <s v="CONSERVACIÓN CAMINO BÁSICO CARAHUE - CATRIPULLI; DM 0;000 AL DM 9;540 COMUNA DE CARAHUE; PROVINCIA DE CAUTÍN; REGIÓN DE LA ARAUCANÍA (SAFI 290608)"/>
    <x v="1"/>
    <s v="CAUTÍN"/>
    <s v="CARAHUE"/>
    <s v="CARAHUE - CATRIPULLI"/>
    <s v="RURAL"/>
    <s v="SI"/>
    <n v="24533"/>
    <n v="10303"/>
    <n v="0.41996494517588556"/>
    <s v="N/A"/>
    <s v="kms."/>
    <n v="10"/>
    <s v="FUNCIONAMIENTO/OPERACIÓN"/>
    <s v="OPERACIÓN"/>
    <s v="N/A"/>
    <n v="1713808"/>
    <d v="2019-07-13T00:00:00"/>
    <d v="2020-05-08T00:00:00"/>
    <n v="1"/>
    <s v="12-02-04-31-02"/>
    <n v="0"/>
    <m/>
    <m/>
    <m/>
    <m/>
    <m/>
    <m/>
    <m/>
    <m/>
    <m/>
    <m/>
    <m/>
    <m/>
    <n v="0"/>
    <s v="-"/>
    <n v="1713808"/>
    <n v="316042"/>
    <n v="501494"/>
    <n v="169988"/>
    <n v="726284"/>
    <n v="0"/>
    <n v="0"/>
    <n v="0"/>
    <n v="0"/>
    <n v="0"/>
    <n v="0"/>
    <n v="1"/>
    <m/>
    <s v="NO"/>
    <s v="SECTORIAL"/>
    <s v="FINALIZADA FÍSICA Y FINANCIERAMENTE"/>
    <s v="SI"/>
    <s v="NO"/>
    <x v="1"/>
    <s v="ORIGINAL"/>
  </r>
  <r>
    <n v="30371043"/>
    <s v="CONSERVACIÓN CAMINO CHOLCHOL - LAS PRADERAS; COMUNA DE CHOLCHOL; PROVINCIA DE CAUTÍN; REGIÓN DE LA ARAUCANÍA (SEGUNDO LLAMADO) (SAFI 284044)"/>
    <x v="1"/>
    <s v="CAUTÍN"/>
    <s v="CHOL CHOL"/>
    <s v="CHOL CHOL-LAS PRADERAS"/>
    <s v="RURAL"/>
    <s v="SI"/>
    <n v="11611"/>
    <n v="8940"/>
    <n v="0.769959521143743"/>
    <s v="N/A"/>
    <s v="kms."/>
    <n v="11.38"/>
    <s v="FUNCIONAMIENTO/OPERACIÓN"/>
    <s v="OPERACIÓN"/>
    <s v="N/A"/>
    <n v="1435775.3390000002"/>
    <d v="2018-10-05T00:00:00"/>
    <d v="2020-02-02T00:00:00"/>
    <n v="1"/>
    <s v="12-02-04-31-02"/>
    <n v="0"/>
    <m/>
    <m/>
    <m/>
    <m/>
    <m/>
    <m/>
    <m/>
    <m/>
    <m/>
    <m/>
    <m/>
    <m/>
    <n v="0"/>
    <s v="-"/>
    <n v="1505303"/>
    <n v="0"/>
    <n v="133033"/>
    <n v="1271334"/>
    <n v="100936"/>
    <n v="0"/>
    <n v="0"/>
    <n v="0"/>
    <n v="0"/>
    <n v="0"/>
    <n v="0"/>
    <n v="1"/>
    <m/>
    <s v="NO"/>
    <s v="SECTORIAL"/>
    <s v="FINALIZADA FÍSICA Y FINANCIERAMENTE"/>
    <s v="SI"/>
    <s v="NO"/>
    <x v="1"/>
    <s v="ORIGINAL"/>
  </r>
  <r>
    <n v="30371043"/>
    <s v="CONSERVACIÓN CAMINO BÁSICO CRISTO CARHUELLO QUELHUE, COMUNA DE PUCÓN; PROVINCIA DE CAUTÍN; REGIÓN DE LA ARAUCANÍA (SAFI 272803)"/>
    <x v="1"/>
    <s v="CAUTÍN"/>
    <s v="PUCÓN"/>
    <s v="CRISTO CARHUELLO"/>
    <s v="RURAL"/>
    <s v="SI"/>
    <n v="28523"/>
    <n v="8271"/>
    <n v="0.28997651018476317"/>
    <s v="N/A"/>
    <s v="kms."/>
    <n v="5"/>
    <s v="EJECUCIÓN"/>
    <s v="CON TÉRMINO ANTICIPADO"/>
    <s v="N/A"/>
    <n v="835871"/>
    <d v="2018-02-20T00:00:00"/>
    <d v="2019-05-16T00:00:00"/>
    <n v="0.82950000000000002"/>
    <s v="12-02-04-31-02"/>
    <n v="0"/>
    <m/>
    <m/>
    <m/>
    <m/>
    <m/>
    <m/>
    <m/>
    <m/>
    <m/>
    <m/>
    <m/>
    <m/>
    <n v="0"/>
    <s v="-"/>
    <n v="683844"/>
    <n v="0"/>
    <n v="530554"/>
    <n v="153290"/>
    <n v="0"/>
    <n v="0"/>
    <n v="0"/>
    <n v="0"/>
    <n v="0"/>
    <n v="0"/>
    <n v="0"/>
    <n v="1"/>
    <m/>
    <s v="NO"/>
    <s v="SECTORIAL"/>
    <s v="TIENE SÓLO EJECUCIÓN FÍSICA 2022 Y/O POSTERIORES"/>
    <s v="SI"/>
    <s v="NO"/>
    <x v="1"/>
    <s v="ORIGINAL"/>
  </r>
  <r>
    <n v="30371043"/>
    <s v="CONSERVACIÓN CAMINO BÁSICO TRES ESQUINAS CURILEO; COMUNA DE VILCÚN; PROVINCIA DE CAUTÍN; REGIÓN DE LA ARAUCANÍA (SAFI 263268)"/>
    <x v="1"/>
    <s v="CAUTÍN"/>
    <s v="VILCÚN"/>
    <s v="TRES ESQUINAS- QUIRILEO"/>
    <s v="RURAL"/>
    <s v="SI"/>
    <n v="28151"/>
    <n v="10134"/>
    <n v="0.35998721182196014"/>
    <s v="N/A"/>
    <s v="kms."/>
    <n v="4.5599999999999996"/>
    <s v="FUNCIONAMIENTO/OPERACIÓN"/>
    <s v="OPERACIÓN"/>
    <s v="N/A"/>
    <n v="626283"/>
    <d v="2017-07-05T00:00:00"/>
    <d v="2018-04-09T00:00:00"/>
    <n v="0.99560000000000004"/>
    <s v="12-02-04-31-02"/>
    <n v="0"/>
    <m/>
    <m/>
    <m/>
    <m/>
    <m/>
    <m/>
    <m/>
    <m/>
    <m/>
    <m/>
    <m/>
    <m/>
    <n v="0"/>
    <s v="-"/>
    <n v="626283"/>
    <n v="191396"/>
    <n v="434887"/>
    <n v="0"/>
    <n v="0"/>
    <n v="0"/>
    <n v="0"/>
    <n v="0"/>
    <n v="0"/>
    <n v="0"/>
    <n v="0"/>
    <n v="1"/>
    <m/>
    <s v="NO"/>
    <s v="SECTORIAL"/>
    <s v="FINALIZADA FÍSICA Y FINANCIERAMENTE"/>
    <s v="SI"/>
    <s v="NO"/>
    <x v="1"/>
    <s v="ORIGINAL"/>
  </r>
  <r>
    <n v="30371043"/>
    <s v="CONSERVACIÓN CAMINO BÁSICO CANCHA AVIACIÓN - RELUN Y COLLICO SUR TRES ESQUINAS SECTOR DM 4;040 - DM 10;495 Y DM 0;000 - DM 3;000, COMUNA DE VILLARRICA, PROVINCIA DE CAUTÍN; REGIÓN DE LA ARAUCANÍA (SAFI 270356)"/>
    <x v="1"/>
    <s v="CAUTÍN"/>
    <s v="VILLARRICA"/>
    <s v="CANCHA AVIACIÓN-RALÚN Y COLLICO SUR-TRES ESQUINAS"/>
    <s v="RURAL"/>
    <s v="SI"/>
    <n v="55478"/>
    <n v="15533"/>
    <n v="0.2799848588629727"/>
    <s v="N/A"/>
    <s v="kms."/>
    <n v="9.5"/>
    <s v="FUNCIONAMIENTO/OPERACIÓN"/>
    <s v="OPERACIÓN"/>
    <s v="N/A"/>
    <n v="1288750"/>
    <d v="2017-12-27T00:00:00"/>
    <d v="2019-03-22T00:00:00"/>
    <n v="1"/>
    <s v="12-02-04-31-02"/>
    <n v="0"/>
    <m/>
    <m/>
    <m/>
    <m/>
    <m/>
    <m/>
    <m/>
    <m/>
    <m/>
    <m/>
    <m/>
    <m/>
    <n v="0"/>
    <s v="-"/>
    <n v="1293830"/>
    <n v="0"/>
    <n v="515046"/>
    <n v="778784"/>
    <n v="0"/>
    <n v="0"/>
    <n v="0"/>
    <n v="0"/>
    <n v="0"/>
    <n v="0"/>
    <n v="0"/>
    <n v="1"/>
    <m/>
    <s v="NO"/>
    <s v="SECTORIAL"/>
    <s v="FINALIZADA FÍSICA Y FINANCIERAMENTE"/>
    <s v="SI"/>
    <s v="NO"/>
    <x v="1"/>
    <s v="ORIGINAL"/>
  </r>
  <r>
    <n v="30371043"/>
    <s v="CONSERVACIÓN CAMINO BÁSICO CONSERVACIÓN CAMINO BÁSICO CATRICO LA MAÑANA; COMUNA DE VILLARRICA; PROVINCIA DE CAUTÍN; REGIÓN DE LA ARAUCANÍA (SAFI 263266)"/>
    <x v="1"/>
    <s v="CAUTÍN"/>
    <s v="VILLARRICA"/>
    <s v="CATRICO-LA MAÑANA"/>
    <s v="RURAL"/>
    <s v="SI"/>
    <n v="55478"/>
    <n v="15533"/>
    <n v="0.2799848588629727"/>
    <s v="N/A"/>
    <s v="kms."/>
    <n v="10.28"/>
    <s v="FUNCIONAMIENTO/OPERACIÓN"/>
    <s v="OPERACIÓN"/>
    <s v="N/A"/>
    <n v="2086900"/>
    <d v="2017-05-11T00:00:00"/>
    <d v="2019-05-30T00:00:00"/>
    <n v="1"/>
    <s v="12-02-04-31-02"/>
    <n v="0"/>
    <m/>
    <m/>
    <m/>
    <m/>
    <m/>
    <m/>
    <m/>
    <m/>
    <m/>
    <m/>
    <m/>
    <m/>
    <n v="0"/>
    <s v="-"/>
    <n v="1389756"/>
    <n v="629170"/>
    <n v="0"/>
    <n v="735943"/>
    <n v="24643"/>
    <n v="0"/>
    <n v="0"/>
    <n v="0"/>
    <n v="0"/>
    <n v="0"/>
    <n v="0"/>
    <n v="1"/>
    <m/>
    <s v="NO"/>
    <s v="SECTORIAL"/>
    <s v="FINALIZADA FÍSICA Y FINANCIERAMENTE"/>
    <s v="SI"/>
    <s v="NO"/>
    <x v="1"/>
    <s v="ORIGINAL"/>
  </r>
  <r>
    <n v="30371043"/>
    <s v="CONSERVACIÓN CAMINO ANGOL MONTE LAS DIUCAS; COMUNA DE ANGOL; PROVINCIA DE MALLECO; REGIÓN DE LA ARAUCANÍA (SAFI 263257)"/>
    <x v="1"/>
    <s v="MALLECO"/>
    <s v="ANGOL"/>
    <s v="ANGOL/MONTE LAS DIUCAS"/>
    <s v="RURAL"/>
    <s v="SI"/>
    <n v="53262"/>
    <n v="6924"/>
    <n v="0.12999887349329728"/>
    <s v="N/A"/>
    <s v="kms."/>
    <n v="6.2"/>
    <s v="FUNCIONAMIENTO/OPERACIÓN"/>
    <s v="OPERACIÓN"/>
    <s v="N/A"/>
    <n v="1276607"/>
    <d v="2017-05-11T00:00:00"/>
    <d v="2018-07-05T00:00:00"/>
    <n v="1"/>
    <s v="12-02-04-31-02"/>
    <n v="0"/>
    <m/>
    <m/>
    <m/>
    <m/>
    <m/>
    <m/>
    <m/>
    <m/>
    <m/>
    <m/>
    <m/>
    <m/>
    <n v="0"/>
    <s v="-"/>
    <n v="1171793"/>
    <n v="251821"/>
    <n v="809518"/>
    <n v="110454"/>
    <n v="0"/>
    <n v="0"/>
    <n v="0"/>
    <n v="0"/>
    <n v="0"/>
    <n v="0"/>
    <n v="0"/>
    <n v="1"/>
    <m/>
    <s v="NO"/>
    <s v="SECTORIAL"/>
    <s v="FINALIZADA FÍSICA Y FINANCIERAMENTE"/>
    <s v="SI"/>
    <s v="NO"/>
    <x v="1"/>
    <s v="ORIGINAL"/>
  </r>
  <r>
    <n v="30371043"/>
    <s v="CONSERVACIÓN CAMINO BÁSICO LONQUIMAY TROYO, COMUNA DE LONQUIMAY, PROVINCIA DE MALLECO; REGIÓN DE LA ARAUCANÍA (2DO LLAMADO) (SAFI 286385)"/>
    <x v="1"/>
    <s v="MALLECO"/>
    <s v="LONQUIMAY"/>
    <s v="LONQUIMAY-TROYO"/>
    <s v="RURAL"/>
    <s v="SI"/>
    <n v="10251"/>
    <n v="5740"/>
    <n v="0.55994537118329923"/>
    <s v="N/A"/>
    <s v="kms."/>
    <n v="12.34"/>
    <s v="FUNCIONAMIENTO/OPERACIÓN"/>
    <s v="OPERACIÓN"/>
    <s v="N/A"/>
    <n v="2498045.7400000002"/>
    <d v="2019-01-21T00:00:00"/>
    <d v="2020-01-16T00:00:00"/>
    <n v="1"/>
    <s v="12-02-04-31-02"/>
    <n v="0"/>
    <m/>
    <m/>
    <m/>
    <m/>
    <m/>
    <m/>
    <m/>
    <m/>
    <m/>
    <m/>
    <m/>
    <m/>
    <n v="0"/>
    <s v="-"/>
    <n v="2501701"/>
    <n v="0"/>
    <n v="0"/>
    <n v="2501701"/>
    <n v="0"/>
    <n v="0"/>
    <n v="0"/>
    <n v="0"/>
    <n v="0"/>
    <n v="0"/>
    <n v="0"/>
    <n v="1"/>
    <m/>
    <s v="NO"/>
    <s v="SECTORIAL"/>
    <s v="FINALIZADA FÍSICA Y FINANCIERAMENTE"/>
    <s v="SI"/>
    <s v="NO"/>
    <x v="1"/>
    <s v="ORIGINAL"/>
  </r>
  <r>
    <n v="30371043"/>
    <s v="CONSERVACIÓN CAMINO BÁSICO RENAICO MININCO POR LAS VIÑAS; R - 164; COMUNA DE RENAICO; PROVINCIA DE MALLECO (SAFI 263262)"/>
    <x v="1"/>
    <s v="MALLECO"/>
    <s v="RENAICO"/>
    <s v="RENAICO MININCO. LAS VIÑAS"/>
    <s v="RURAL"/>
    <s v="SI"/>
    <n v="10250"/>
    <n v="1332"/>
    <n v="0.12995121951219513"/>
    <s v="N/A"/>
    <s v="kms."/>
    <n v="10.015000000000001"/>
    <s v="FUNCIONAMIENTO/OPERACIÓN"/>
    <s v="OPERACIÓN"/>
    <s v="N/A"/>
    <n v="1617750"/>
    <d v="2017-06-06T00:00:00"/>
    <d v="2018-07-05T00:00:00"/>
    <n v="1"/>
    <s v="12-02-04-31-02"/>
    <n v="0"/>
    <m/>
    <m/>
    <m/>
    <m/>
    <m/>
    <m/>
    <m/>
    <m/>
    <m/>
    <m/>
    <m/>
    <m/>
    <n v="0"/>
    <s v="-"/>
    <n v="1617750"/>
    <n v="484666"/>
    <n v="1133084"/>
    <n v="0"/>
    <n v="0"/>
    <n v="0"/>
    <n v="0"/>
    <n v="0"/>
    <n v="0"/>
    <n v="0"/>
    <n v="0"/>
    <n v="1"/>
    <m/>
    <s v="NO"/>
    <s v="SECTORIAL"/>
    <s v="FINALIZADA FÍSICA Y FINANCIERAMENTE"/>
    <s v="SI"/>
    <s v="NO"/>
    <x v="1"/>
    <s v="ORIGINAL"/>
  </r>
  <r>
    <n v="30371043"/>
    <s v="ASESORÍA INSPECCIÓN TÉCNICA CONTRATOS DE CONSERVACIÓN 2017 - 2018, PROVINCIA DE MALLECO, REGIÓN DE LA ARAUCANÍA (SAFI 273180)"/>
    <x v="1"/>
    <s v="MALLECO"/>
    <s v="TODAS"/>
    <s v="N/A"/>
    <s v="RURAL"/>
    <s v="N/A"/>
    <s v="N/A"/>
    <s v="N/A"/>
    <s v="N/A"/>
    <s v="N/A"/>
    <s v="Otro"/>
    <s v="N/A"/>
    <s v="DISEÑO ARQUITECTURA/INGENIERÍA"/>
    <s v="TERMINADO"/>
    <s v="N/A"/>
    <n v="387711"/>
    <d v="2018-08-02T00:00:00"/>
    <d v="2019-10-26T00:00:00"/>
    <n v="1"/>
    <s v="12-02-04-31-02"/>
    <n v="0"/>
    <m/>
    <m/>
    <m/>
    <m/>
    <m/>
    <m/>
    <m/>
    <m/>
    <m/>
    <m/>
    <m/>
    <m/>
    <n v="0"/>
    <s v="-"/>
    <n v="356488"/>
    <n v="0"/>
    <n v="66469"/>
    <n v="167244"/>
    <n v="122775"/>
    <n v="0"/>
    <n v="0"/>
    <n v="0"/>
    <n v="0"/>
    <n v="0"/>
    <n v="0"/>
    <n v="1"/>
    <m/>
    <s v="NO"/>
    <s v="SECTORIAL"/>
    <s v="FINALIZADA FÍSICA Y FINANCIERAMENTE"/>
    <s v="SI"/>
    <s v="NO"/>
    <x v="1"/>
    <s v="ORIGINAL"/>
  </r>
  <r>
    <n v="30371043"/>
    <s v="CONSULTORÍA DE PROYECTOS CAUTÍN 2 CAMINOS BÁSICOS 2015 - 2016; REGIÓN DE LA ARAUCANÍA (SAFI 258871)"/>
    <x v="1"/>
    <s v="TODAS"/>
    <s v="VARIAS"/>
    <s v="N/A"/>
    <s v="RURAL"/>
    <s v="N/A"/>
    <s v="N/A"/>
    <s v="N/A"/>
    <s v="N/A"/>
    <s v="N/A"/>
    <s v="Otro"/>
    <s v="N/A"/>
    <s v="DISEÑO ARQUITECTURA/INGENIERÍA"/>
    <s v="TERMINADO"/>
    <s v="N/A"/>
    <n v="89646"/>
    <d v="2017-03-24T00:00:00"/>
    <d v="2018-05-18T00:00:00"/>
    <n v="1"/>
    <s v="12-02-04-31-02"/>
    <n v="0"/>
    <m/>
    <m/>
    <m/>
    <m/>
    <m/>
    <m/>
    <m/>
    <m/>
    <m/>
    <m/>
    <m/>
    <m/>
    <n v="0"/>
    <s v="-"/>
    <n v="89646"/>
    <n v="44823"/>
    <n v="44823"/>
    <n v="0"/>
    <n v="0"/>
    <n v="0"/>
    <n v="0"/>
    <n v="0"/>
    <n v="0"/>
    <n v="0"/>
    <n v="0"/>
    <n v="1"/>
    <m/>
    <s v="NO"/>
    <s v="SECTORIAL"/>
    <s v="FINALIZADA FÍSICA Y FINANCIERAMENTE"/>
    <s v="SI"/>
    <s v="NO"/>
    <x v="1"/>
    <s v="ORIGINAL"/>
  </r>
  <r>
    <n v="30371043"/>
    <s v="CONSULTORÍA DE PROYECTOS CAMINOS BÁSICOS 2017 - 2018 REGIÓN DE LA ARAUCANÍA (SAFI 270359)"/>
    <x v="1"/>
    <s v="TODAS"/>
    <s v="VARIAS"/>
    <s v="N/A"/>
    <s v="RURAL"/>
    <s v="N/A"/>
    <s v="N/A"/>
    <s v="N/A"/>
    <s v="N/A"/>
    <s v="N/A"/>
    <s v="N° informes"/>
    <s v="N/A"/>
    <s v="DISEÑO ARQUITECTURA/INGENIERÍA"/>
    <s v="TERMINADO"/>
    <s v="N/A"/>
    <n v="366434.44"/>
    <d v="2018-05-22T00:00:00"/>
    <d v="2019-05-22T00:00:00"/>
    <n v="1"/>
    <s v="12-02-04-31-02"/>
    <n v="0"/>
    <m/>
    <m/>
    <m/>
    <m/>
    <m/>
    <m/>
    <m/>
    <m/>
    <m/>
    <m/>
    <m/>
    <m/>
    <n v="0"/>
    <s v="-"/>
    <n v="235709"/>
    <n v="0"/>
    <n v="104985"/>
    <n v="130724"/>
    <n v="0"/>
    <n v="0"/>
    <n v="0"/>
    <n v="0"/>
    <n v="0"/>
    <n v="0"/>
    <n v="0"/>
    <n v="1"/>
    <m/>
    <s v="NO"/>
    <s v="SECTORIAL"/>
    <s v="FINALIZADA FÍSICA Y FINANCIERAMENTE"/>
    <s v="SI"/>
    <s v="NO"/>
    <x v="1"/>
    <s v="ORIGINAL"/>
  </r>
  <r>
    <n v="30371043"/>
    <s v="CONSULTORÍA PROYECTOS MALLECO CAMINOS BÁSICOS 2015 - 2016; REGIÓN DE LA ARAUCANÍA (SAFI 258872)"/>
    <x v="1"/>
    <s v="TODAS"/>
    <s v="VARIAS"/>
    <s v="N/A"/>
    <s v="RURAL"/>
    <s v="N/A"/>
    <s v="N/A"/>
    <s v="N/A"/>
    <s v="N/A"/>
    <s v="N/A"/>
    <s v="N° informes"/>
    <s v="N/A"/>
    <s v="DISEÑO ARQUITECTURA/INGENIERÍA"/>
    <s v="TERMINADO"/>
    <s v="N/A"/>
    <n v="239425"/>
    <d v="2017-05-01T00:00:00"/>
    <d v="2018-07-01T00:00:00"/>
    <n v="1"/>
    <s v="12-02-04-31-02"/>
    <n v="0"/>
    <m/>
    <m/>
    <m/>
    <m/>
    <m/>
    <m/>
    <m/>
    <m/>
    <m/>
    <m/>
    <m/>
    <m/>
    <n v="0"/>
    <s v="-"/>
    <n v="239425"/>
    <n v="85880"/>
    <n v="153545"/>
    <n v="0"/>
    <n v="0"/>
    <n v="0"/>
    <n v="0"/>
    <n v="0"/>
    <n v="0"/>
    <n v="0"/>
    <n v="0"/>
    <n v="1"/>
    <m/>
    <s v="NO"/>
    <s v="SECTORIAL"/>
    <s v="FINALIZADA FÍSICA Y FINANCIERAMENTE"/>
    <s v="SI"/>
    <s v="NO"/>
    <x v="1"/>
    <s v="ORIGINAL"/>
  </r>
  <r>
    <n v="30371043"/>
    <s v="CONSULTORÍA PROYECTOS CAUTÍN 1 CAMINOS BÁSICOS 2015 - 2016; REGIÓN DE LA ARAUCANÍA (SAFI 258868)"/>
    <x v="1"/>
    <s v="TODAS"/>
    <s v="VARIAS"/>
    <s v="N/A"/>
    <s v="RURAL"/>
    <s v="N/A"/>
    <s v="N/A"/>
    <s v="N/A"/>
    <s v="N/A"/>
    <s v="N/A"/>
    <s v="Otro"/>
    <s v="N/A"/>
    <s v="DISEÑO ARQUITECTURA/INGENIERÍA"/>
    <s v="TERMINADO"/>
    <s v="N/A"/>
    <n v="228563"/>
    <d v="2017-03-01T00:00:00"/>
    <d v="2018-08-01T00:00:00"/>
    <n v="1"/>
    <s v="12-02-04-31-02"/>
    <n v="0"/>
    <m/>
    <m/>
    <m/>
    <m/>
    <m/>
    <m/>
    <m/>
    <m/>
    <m/>
    <m/>
    <m/>
    <m/>
    <n v="0"/>
    <s v="-"/>
    <n v="228563"/>
    <n v="112575"/>
    <n v="115988"/>
    <n v="0"/>
    <n v="0"/>
    <n v="0"/>
    <n v="0"/>
    <n v="0"/>
    <n v="0"/>
    <n v="0"/>
    <n v="0"/>
    <n v="1"/>
    <m/>
    <s v="NO"/>
    <s v="SECTORIAL"/>
    <s v="FINALIZADA FÍSICA Y FINANCIERAMENTE"/>
    <s v="SI"/>
    <s v="NO"/>
    <x v="1"/>
    <s v="ORIGINAL"/>
  </r>
  <r>
    <n v="30481288"/>
    <s v="CONSERVACIÓN CAMINOS BÁSICOS REGIÓN DE LA ARAUCANÍA 2018 - 2020"/>
    <x v="1"/>
    <s v="TODAS"/>
    <s v="TODAS"/>
    <s v="N/A"/>
    <s v="RURAL"/>
    <s v="SI"/>
    <n v="122994"/>
    <n v="16046"/>
    <n v="0.13046164853570094"/>
    <n v="0"/>
    <s v="kms."/>
    <n v="29"/>
    <s v="FUNCIONAMIENTO/OPERACIÓN"/>
    <s v="OPERACIÓN"/>
    <s v="N/A"/>
    <n v="4587287"/>
    <d v="2018-10-01T00:00:00"/>
    <d v="2020-12-01T00:00:00"/>
    <n v="1"/>
    <s v="12-02-04-31-02"/>
    <n v="0"/>
    <n v="0"/>
    <n v="0"/>
    <n v="0"/>
    <n v="0"/>
    <n v="0"/>
    <n v="0"/>
    <n v="0"/>
    <n v="0"/>
    <n v="0"/>
    <n v="0"/>
    <n v="0"/>
    <n v="0"/>
    <n v="0"/>
    <s v="-"/>
    <n v="4870914"/>
    <n v="0"/>
    <n v="3"/>
    <n v="2839808"/>
    <n v="2031103"/>
    <n v="0"/>
    <n v="0"/>
    <n v="0"/>
    <n v="0"/>
    <n v="0"/>
    <n v="0"/>
    <n v="1"/>
    <m/>
    <s v="NO"/>
    <s v="SECTORIAL"/>
    <s v="FINALIZADA FÍSICA Y FINANCIERAMENTE"/>
    <s v="SI"/>
    <s v="NO"/>
    <x v="0"/>
    <s v="ORIGINAL"/>
  </r>
  <r>
    <n v="30481288"/>
    <s v="CAMINO BÁSICO POR CONSERVACIÓN DM 4852;449 AL DM 9975;04 TOLTÉN LA BARRA, COMUNA DE TOLTÉN; PROVINCIA DE CAUTÍN, REGIÓN DE LA ARAUCANÍA (SAFI 284963)"/>
    <x v="1"/>
    <s v="CAUTÍN"/>
    <s v="TOLTÉN"/>
    <s v="TOLTÉN LA BARRA"/>
    <s v="RURAL"/>
    <s v="SI"/>
    <n v="9722"/>
    <n v="1086"/>
    <n v="0.11170541040938078"/>
    <s v="N/A"/>
    <s v="kms."/>
    <n v="5.12"/>
    <s v="FUNCIONAMIENTO/OPERACIÓN"/>
    <s v="OPERACIÓN"/>
    <s v="N/A"/>
    <n v="1118735"/>
    <d v="2019-03-30T00:00:00"/>
    <d v="2020-03-24T00:00:00"/>
    <n v="1"/>
    <s v="12-02-04-31-02"/>
    <n v="0"/>
    <m/>
    <m/>
    <m/>
    <m/>
    <m/>
    <m/>
    <m/>
    <m/>
    <m/>
    <m/>
    <m/>
    <m/>
    <n v="0"/>
    <s v="-"/>
    <n v="1182992"/>
    <n v="0"/>
    <n v="0"/>
    <n v="777366"/>
    <n v="405626"/>
    <n v="0"/>
    <n v="0"/>
    <n v="0"/>
    <n v="0"/>
    <n v="0"/>
    <n v="0"/>
    <n v="1"/>
    <m/>
    <s v="NO"/>
    <s v="SECTORIAL"/>
    <s v="FINALIZADA FÍSICA Y FINANCIERAMENTE"/>
    <s v="SI"/>
    <s v="NO"/>
    <x v="1"/>
    <s v="ORIGINAL"/>
  </r>
  <r>
    <n v="30481288"/>
    <s v="CAMINO BÁSICO POR CONSERVACIÓN RUTA ÑANCUL - HUISCAPI; SECTOR DM 0;000 A DM 9;240; COMUNAS DE VILLARRICA Y LONCOCHE; PROVINCIA DE CAUTÍN; REGIÓN DE LA ARAUCANÍA (SAFI 282582)"/>
    <x v="1"/>
    <s v="CAUTÍN"/>
    <s v="VARIAS"/>
    <s v="ÑANCUL-HUISCAPI"/>
    <s v="RURAL"/>
    <s v="SI"/>
    <n v="79090"/>
    <n v="13450"/>
    <n v="0.17005942597041346"/>
    <s v="N/A"/>
    <s v="kms."/>
    <n v="9.1999999999999993"/>
    <s v="FUNCIONAMIENTO/OPERACIÓN"/>
    <s v="OPERACIÓN"/>
    <s v="N/A"/>
    <n v="1237571.7760000001"/>
    <d v="2018-11-20T00:00:00"/>
    <d v="2020-02-13T00:00:00"/>
    <n v="1"/>
    <s v="12-02-04-31-02"/>
    <n v="0"/>
    <m/>
    <m/>
    <m/>
    <m/>
    <m/>
    <m/>
    <m/>
    <m/>
    <m/>
    <m/>
    <m/>
    <m/>
    <n v="0"/>
    <s v="-"/>
    <n v="1358413"/>
    <n v="0"/>
    <n v="0"/>
    <n v="881244"/>
    <n v="477169"/>
    <n v="0"/>
    <n v="0"/>
    <n v="0"/>
    <n v="0"/>
    <n v="0"/>
    <n v="0"/>
    <n v="1"/>
    <m/>
    <s v="NO"/>
    <s v="SECTORIAL"/>
    <s v="FINALIZADA FÍSICA Y FINANCIERAMENTE"/>
    <s v="SI"/>
    <s v="NO"/>
    <x v="1"/>
    <s v="ORIGINAL"/>
  </r>
  <r>
    <n v="30481288"/>
    <s v="CONSERVACIÓN CAMINO BÁSICO QUILLEM SELVA OSCURA VIALIDAD REGIÓN DE LA ARAUCANÍA (SAFI 282561)"/>
    <x v="1"/>
    <s v="MALLECO"/>
    <s v="VICTORIA"/>
    <s v="QUILEM-SELVA OSCURA"/>
    <s v="RURAL"/>
    <s v="SI"/>
    <n v="34182"/>
    <n v="1510"/>
    <n v="4.4175296939909896E-2"/>
    <s v="N/A"/>
    <s v="kms."/>
    <n v="15"/>
    <s v="FUNCIONAMIENTO/OPERACIÓN"/>
    <s v="OPERACIÓN"/>
    <s v="N/A"/>
    <n v="2230979.9649999999"/>
    <d v="2019-03-27T00:00:00"/>
    <d v="2020-07-19T00:00:00"/>
    <n v="1"/>
    <s v="12-02-04-31-02"/>
    <n v="0"/>
    <m/>
    <m/>
    <m/>
    <m/>
    <m/>
    <m/>
    <m/>
    <m/>
    <m/>
    <m/>
    <m/>
    <m/>
    <n v="0"/>
    <s v="-"/>
    <n v="2329506"/>
    <n v="0"/>
    <n v="0"/>
    <n v="1181198"/>
    <n v="1148308"/>
    <n v="0"/>
    <n v="0"/>
    <n v="0"/>
    <n v="0"/>
    <n v="0"/>
    <n v="0"/>
    <n v="1"/>
    <m/>
    <s v="NO"/>
    <s v="SECTORIAL"/>
    <s v="FINALIZADA FÍSICA Y FINANCIERAMENTE"/>
    <s v="SI"/>
    <s v="NO"/>
    <x v="1"/>
    <s v="ORIGINAL"/>
  </r>
  <r>
    <n v="40002696"/>
    <s v="CONSERVACIÓN CAMINOS BÁSICOS REGIÓN DE LA ARAUCANÍA 2019 - 2020"/>
    <x v="1"/>
    <s v="TODAS"/>
    <s v="TODAS"/>
    <s v="N/A"/>
    <s v="RURAL"/>
    <s v="SI"/>
    <n v="264756"/>
    <n v="52517"/>
    <n v="0.19835999939566998"/>
    <n v="0"/>
    <s v="kms."/>
    <n v="108153.74999999997"/>
    <s v="EJECUCIÓN"/>
    <s v="EJECUCIÓN"/>
    <s v="N/A"/>
    <n v="18002735"/>
    <d v="2019-06-30T00:00:00"/>
    <d v="2026-12-01T00:00:00"/>
    <n v="0"/>
    <s v="12-02-04-31-02"/>
    <n v="4676495"/>
    <n v="0"/>
    <n v="1223006"/>
    <n v="640960"/>
    <n v="372739"/>
    <n v="204300"/>
    <n v="557349"/>
    <n v="118650"/>
    <n v="153046"/>
    <n v="315000"/>
    <n v="369318"/>
    <n v="430182"/>
    <n v="367668"/>
    <n v="4752218"/>
    <n v="0.52200000000000002"/>
    <n v="102497125"/>
    <n v="610123"/>
    <n v="1394279"/>
    <n v="1549827"/>
    <n v="15823630"/>
    <n v="10767048"/>
    <n v="4752218"/>
    <n v="16900000"/>
    <n v="16900000"/>
    <n v="16900000"/>
    <n v="16900000"/>
    <n v="0.31792025386077905"/>
    <m/>
    <s v="NO"/>
    <s v="SECTORIAL"/>
    <s v="TIENE SÓLO EJECUCIÓN FÍSICA 2022 Y/O POSTERIORES"/>
    <s v="SI"/>
    <s v="NO"/>
    <x v="0"/>
    <s v="ORIGINAL"/>
  </r>
  <r>
    <n v="40002696"/>
    <s v="CAMINO BÁSICO POR CONSERVACIÓN, MALALHUE LLAGUEPULLI S/ROL; CÓDIGO 69E - 596; COMUNA DE TEODORO SCHMIDT; PROVINCIA DE CAUTÍN; REGIÓN DE LA ARAUCANÍA (SAFI 299187)"/>
    <x v="1"/>
    <s v="CAUTÍN"/>
    <s v="CARAHUE"/>
    <s v="MALALHUE - LLAGUEPUYI"/>
    <s v="RURAL"/>
    <s v="SI"/>
    <n v="24533"/>
    <n v="10303"/>
    <n v="0.41996494517588556"/>
    <s v="N/A"/>
    <s v="kms."/>
    <n v="4.2"/>
    <s v="EJECUCIÓN"/>
    <s v="EJECUCIÓN"/>
    <s v="N/A"/>
    <n v="757523"/>
    <d v="2020-07-09T00:00:00"/>
    <d v="2021-01-05T00:00:00"/>
    <n v="0.57999999999999996"/>
    <s v="12-02-04-31-02"/>
    <n v="0"/>
    <m/>
    <m/>
    <m/>
    <m/>
    <m/>
    <m/>
    <m/>
    <m/>
    <m/>
    <m/>
    <m/>
    <m/>
    <n v="0"/>
    <s v="-"/>
    <n v="930397"/>
    <n v="0"/>
    <n v="0"/>
    <n v="1"/>
    <n v="339900"/>
    <n v="590496"/>
    <n v="0"/>
    <n v="0"/>
    <n v="0"/>
    <n v="0"/>
    <n v="0"/>
    <n v="1"/>
    <m/>
    <s v="SI"/>
    <s v="SECTORIAL"/>
    <s v="TIENE SÓLO EJECUCIÓN FÍSICA 2022 Y/O POSTERIORES"/>
    <s v="SI"/>
    <s v="NO"/>
    <x v="1"/>
    <s v="ORIGINAL"/>
  </r>
  <r>
    <n v="40002696"/>
    <s v="CAMINO BÁSICO POR CONSERVACIÓN, RUTAS S - 518 Y S - 440, CARAHUE CATRIPULLI 2ª ETAPA Y CATRIPULLI LA SIERRA; COMUNAS DE CARAHUE Y SAAVEDRA; PROVINCIA DE CAUTÍN; REGIÓN DE LA ARAUCANÍA (SAFI 299184)"/>
    <x v="1"/>
    <s v="CAUTÍN"/>
    <s v="CARAHUE"/>
    <s v="CARAHUE- CATRIPULLI Y CATRIPULLI LA SIERRA"/>
    <s v="RURAL"/>
    <s v="SI"/>
    <n v="24533"/>
    <n v="10303"/>
    <n v="0.41996494517588556"/>
    <s v="N/A"/>
    <s v="kms."/>
    <n v="15.72"/>
    <s v="FUNCIONAMIENTO/OPERACIÓN"/>
    <s v="OPERACIÓN"/>
    <s v="N/A"/>
    <n v="3557036"/>
    <d v="2019-11-20T00:00:00"/>
    <d v="2021-01-29T00:00:00"/>
    <n v="1"/>
    <s v="12-02-04-31-02"/>
    <n v="0"/>
    <m/>
    <m/>
    <m/>
    <m/>
    <m/>
    <m/>
    <m/>
    <m/>
    <m/>
    <m/>
    <m/>
    <m/>
    <n v="0"/>
    <s v="-"/>
    <n v="4032248"/>
    <n v="0"/>
    <n v="0"/>
    <n v="0"/>
    <n v="3248767"/>
    <n v="783481"/>
    <n v="0"/>
    <n v="0"/>
    <n v="0"/>
    <n v="0"/>
    <n v="0"/>
    <n v="1"/>
    <s v="CONTRATO EN OPERACIÓN"/>
    <s v="NO"/>
    <s v="SECTORIAL"/>
    <s v="FINALIZADA FÍSICA Y FINANCIERAMENTE"/>
    <s v="SI"/>
    <s v="NO"/>
    <x v="1"/>
    <s v="ORIGINAL"/>
  </r>
  <r>
    <n v="40002696"/>
    <s v="CAMINO BÁSICO POR CONSERVACIÓN, CARAHUE CAMARONES; COMUNA DE CARAHUE; PROVINCIA DE CAUTÍN; REGIÓN DE LA ARAUCANÍA (SAFI 299183)"/>
    <x v="1"/>
    <s v="CAUTÍN"/>
    <s v="CARAHUE"/>
    <s v="CARAHUE-CAMARONES DE CAUTÍN"/>
    <s v="RURAL"/>
    <s v="SI"/>
    <n v="24533"/>
    <n v="10303"/>
    <n v="0.41996494517588556"/>
    <s v="N/A"/>
    <s v="kms."/>
    <s v="3,6"/>
    <s v="FUNCIONAMIENTO/OPERACIÓN"/>
    <s v="OPERACIÓN"/>
    <s v="N/A"/>
    <n v="757979"/>
    <d v="2019-08-09T00:00:00"/>
    <d v="2020-05-23T00:00:00"/>
    <n v="1"/>
    <s v="12-02-04-31-02"/>
    <n v="0"/>
    <m/>
    <m/>
    <m/>
    <m/>
    <m/>
    <m/>
    <m/>
    <m/>
    <m/>
    <m/>
    <m/>
    <m/>
    <n v="0"/>
    <s v="-"/>
    <n v="803308"/>
    <n v="0"/>
    <n v="0"/>
    <n v="166731"/>
    <n v="636577"/>
    <n v="0"/>
    <n v="0"/>
    <n v="0"/>
    <n v="0"/>
    <n v="0"/>
    <n v="0"/>
    <n v="1"/>
    <m/>
    <s v="NO"/>
    <s v="SECTORIAL"/>
    <s v="FINALIZADA FÍSICA Y FINANCIERAMENTE"/>
    <s v="SI"/>
    <s v="NO"/>
    <x v="1"/>
    <s v="ORIGINAL"/>
  </r>
  <r>
    <n v="40002696"/>
    <s v="CAMINO BÁSICO POR CONSERVACIÓN FAJA 10.000 - LAS HORTENSIAS; COMUNA DE CUNCO; PROVINCIA DE CAUTÍN; REGIÓN DE LA ARAUCANÍA (SAFI 299178)"/>
    <x v="1"/>
    <s v="CAUTÍN"/>
    <s v="CUNCO"/>
    <s v="LAS HORTENSIAS"/>
    <s v="RURAL"/>
    <s v="SI"/>
    <n v="17526"/>
    <n v="1200"/>
    <n v="6.8469702156795612E-2"/>
    <s v="N/A"/>
    <s v="kms."/>
    <n v="5"/>
    <s v="FUNCIONAMIENTO/OPERACIÓN"/>
    <s v="OPERACIÓN"/>
    <s v="N/A"/>
    <n v="1003389"/>
    <d v="2020-07-23T00:00:00"/>
    <m/>
    <n v="1"/>
    <s v="12-02-04-31-02"/>
    <n v="0"/>
    <m/>
    <m/>
    <m/>
    <m/>
    <m/>
    <m/>
    <m/>
    <m/>
    <m/>
    <m/>
    <m/>
    <m/>
    <n v="0"/>
    <s v="-"/>
    <n v="900208"/>
    <n v="0"/>
    <n v="0"/>
    <n v="186953"/>
    <n v="713255"/>
    <n v="0"/>
    <n v="0"/>
    <n v="0"/>
    <n v="0"/>
    <n v="0"/>
    <n v="0"/>
    <n v="1"/>
    <m/>
    <s v="NO"/>
    <s v="SECTORIAL"/>
    <s v="FINALIZADA FÍSICA Y FINANCIERAMENTE"/>
    <s v="SI"/>
    <s v="NO"/>
    <x v="1"/>
    <s v="ORIGINAL"/>
  </r>
  <r>
    <n v="40002696"/>
    <s v="CAMINO BÁSICO POR CONSERVACIÓN, LOS LAURELES LAGO COLICO; COMUNA DE CUNCO; PROVINCIA DE CAUTÍN; REGIÓN DE LA ARAUCANÍA (SAFI 299179)"/>
    <x v="1"/>
    <s v="CAUTÍN"/>
    <s v="CUNCO"/>
    <s v="LOS LAURELES-LAGO COLICO"/>
    <s v="RURAL"/>
    <s v="SI"/>
    <n v="17526"/>
    <n v="1200"/>
    <n v="6.8469702156795612E-2"/>
    <s v="N/A"/>
    <s v="kms."/>
    <s v="8,4"/>
    <s v="FUNCIONAMIENTO/OPERACIÓN"/>
    <s v="OPERACIÓN"/>
    <s v="N/A"/>
    <n v="1474266"/>
    <d v="2019-11-30T00:00:00"/>
    <d v="2021-01-23T00:00:00"/>
    <n v="1"/>
    <s v="12-02-04-31-02"/>
    <n v="0"/>
    <m/>
    <m/>
    <m/>
    <m/>
    <m/>
    <m/>
    <m/>
    <m/>
    <m/>
    <m/>
    <m/>
    <m/>
    <n v="0"/>
    <s v="-"/>
    <n v="1561717"/>
    <n v="0"/>
    <n v="0"/>
    <n v="0"/>
    <n v="1233181"/>
    <n v="328536"/>
    <n v="0"/>
    <n v="0"/>
    <n v="0"/>
    <n v="0"/>
    <n v="0"/>
    <n v="1"/>
    <s v="CONTRATO EN OPERACIÓN"/>
    <s v="NO"/>
    <s v="SECTORIAL"/>
    <s v="FINALIZADA FÍSICA Y FINANCIERAMENTE"/>
    <s v="SI"/>
    <s v="NO"/>
    <x v="1"/>
    <s v="ORIGINAL"/>
  </r>
  <r>
    <n v="40002696"/>
    <s v="CAMINO BÁSICO POR CONSERVACIÓN, RUTA S - 803 HUALAPULLI EMULPAN TRAMO KM 0,0 AL KM 11,50; COMUNA DE LONCOCHE; PROVINCIA DE CAUTÍN; REGIÓN DE LA ARAUCANÍA (SAFI 306740)"/>
    <x v="1"/>
    <s v="CAUTÍN"/>
    <s v="LONCOCHE"/>
    <s v="HUALAPULLI EMULPAN"/>
    <s v="RURAL"/>
    <s v="SI"/>
    <n v="55002"/>
    <n v="7817"/>
    <n v="0.14212210465073996"/>
    <n v="10"/>
    <s v="kms."/>
    <n v="11.5"/>
    <s v="EJECUCIÓN"/>
    <s v="EJECUCIÓN"/>
    <s v="N/A"/>
    <n v="2427101"/>
    <d v="2020-10-03T00:00:00"/>
    <d v="2022-04-26T00:00:00"/>
    <n v="0.39429999999999998"/>
    <s v="12-02-04-31-02"/>
    <n v="1749030"/>
    <n v="0"/>
    <n v="169688"/>
    <n v="0"/>
    <n v="96000"/>
    <n v="0"/>
    <n v="0"/>
    <n v="0"/>
    <n v="128172"/>
    <n v="315000"/>
    <n v="369318"/>
    <n v="303184"/>
    <n v="367668"/>
    <n v="1749030"/>
    <n v="0.152"/>
    <n v="2730490"/>
    <n v="0"/>
    <n v="0"/>
    <n v="1"/>
    <n v="140000"/>
    <n v="841459"/>
    <n v="1749030"/>
    <n v="0"/>
    <n v="0"/>
    <n v="0"/>
    <n v="0"/>
    <n v="0.45674878867895508"/>
    <s v="SE MANTIENE LO INFORMADO DEL MES DE MARZO"/>
    <s v="NO"/>
    <s v="SECTORIAL"/>
    <s v="TIENE SÓLO EJECUCIÓN FÍSICA 2022 Y/O POSTERIORES"/>
    <s v="SI"/>
    <s v="NO"/>
    <x v="1"/>
    <s v="ORIGINAL"/>
  </r>
  <r>
    <n v="40002696"/>
    <s v="CAMINO BÁSICO POR CONSERVACIÓN, RUTA S - 803 HUALAPULLI EMULPAN TRAMO KM 11;5 AL KM 22;295; COMUNA DE VILLARRICA; PROVINCIA DE CAUTÍN; REGIÓN DE LA ARAUCANÍA (SAFI 306742)"/>
    <x v="1"/>
    <s v="CAUTÍN"/>
    <s v="LONCOCHE"/>
    <s v="HUALAPULLI EMULPAN"/>
    <s v="RURAL"/>
    <s v="SI"/>
    <n v="23612"/>
    <n v="7644"/>
    <n v="0.32373369473149244"/>
    <n v="6"/>
    <s v="kms."/>
    <n v="11.5"/>
    <s v="EJECUCIÓN"/>
    <s v="EJECUCIÓN"/>
    <s v="N/A"/>
    <n v="2287601"/>
    <d v="2020-07-28T00:00:00"/>
    <d v="2021-10-21T00:00:00"/>
    <n v="0.71179999999999999"/>
    <s v="12-02-04-31-02"/>
    <n v="498678"/>
    <n v="0"/>
    <n v="125000"/>
    <n v="75000"/>
    <n v="75000"/>
    <n v="80000"/>
    <n v="80000"/>
    <n v="38804"/>
    <n v="24874"/>
    <n v="0"/>
    <n v="0"/>
    <n v="0"/>
    <n v="0"/>
    <n v="498678"/>
    <n v="0.71199999999999997"/>
    <n v="1915475"/>
    <n v="0"/>
    <n v="0"/>
    <n v="1"/>
    <n v="493742"/>
    <n v="923054"/>
    <n v="498678"/>
    <n v="0"/>
    <n v="0"/>
    <n v="0"/>
    <n v="0"/>
    <n v="0.92499092914290193"/>
    <s v="SE MANTIENE LO INFORMADO DEL MES DE MARZO"/>
    <s v="NO"/>
    <s v="SECTORIAL"/>
    <s v="TIENE SÓLO EJECUCIÓN FÍSICA 2022 Y/O POSTERIORES"/>
    <s v="SI"/>
    <s v="NO"/>
    <x v="1"/>
    <s v="ORIGINAL"/>
  </r>
  <r>
    <n v="40002696"/>
    <s v="CONSERVACIÓN CAMINO BÁSICO ALMAGRO - MISIÓN BOROA; TRAMO DM 18;610 A DM 29;332; COMUNA DE NUEVA IMPERIAL; PROVINCIA DE CAUTÍN; REGIÓN DE LA ARAUCANÍA (SAFI 291782)"/>
    <x v="1"/>
    <s v="CAUTÍN"/>
    <s v="NUEVA IMPERIAL"/>
    <s v="ALMAGRO BOROA"/>
    <s v="RURAL"/>
    <s v="SI"/>
    <n v="32510"/>
    <n v="736"/>
    <n v="2.2639187942171641E-2"/>
    <s v="N/A"/>
    <s v="kms."/>
    <n v="10.7"/>
    <s v="FUNCIONAMIENTO/OPERACIÓN"/>
    <s v="OPERACIÓN"/>
    <s v="N/A"/>
    <n v="1344418"/>
    <d v="2019-05-25T00:00:00"/>
    <d v="2020-04-19T00:00:00"/>
    <n v="1"/>
    <s v="12-02-04-31-02"/>
    <n v="0"/>
    <m/>
    <m/>
    <m/>
    <m/>
    <m/>
    <m/>
    <m/>
    <m/>
    <m/>
    <m/>
    <m/>
    <m/>
    <n v="0"/>
    <s v="-"/>
    <n v="1478622"/>
    <n v="0"/>
    <n v="0"/>
    <n v="792644"/>
    <n v="685978"/>
    <n v="0"/>
    <n v="0"/>
    <n v="0"/>
    <n v="0"/>
    <n v="0"/>
    <n v="0"/>
    <n v="1"/>
    <m/>
    <s v="NO"/>
    <s v="SECTORIAL"/>
    <s v="FINALIZADA FÍSICA Y FINANCIERAMENTE"/>
    <s v="SI"/>
    <s v="NO"/>
    <x v="1"/>
    <s v="ORIGINAL"/>
  </r>
  <r>
    <n v="40002696"/>
    <s v="CONSERVACIÓN CAMINO BÁSICO PUENTE QUEPE CAIVICO LOS NOTROS ('SAFI 303163)"/>
    <x v="1"/>
    <s v="CAUTÍN"/>
    <s v="PADRE LAS CASAS"/>
    <s v="PUENTE QUEPE-CAIVICO-LOS NOTROS"/>
    <s v="RURAL"/>
    <s v="SI"/>
    <n v="76126"/>
    <n v="6772"/>
    <n v="8.8957780521766547E-2"/>
    <s v="N/A"/>
    <s v="kms."/>
    <n v="5"/>
    <s v="EJECUCIÓN"/>
    <s v="CON TÉRMINO ANTICIPADO"/>
    <s v="N/A"/>
    <n v="1132148"/>
    <d v="2019-10-07T00:00:00"/>
    <d v="2020-10-01T00:00:00"/>
    <n v="1.67E-2"/>
    <s v="12-02-04-31-02"/>
    <n v="0"/>
    <m/>
    <m/>
    <m/>
    <m/>
    <m/>
    <m/>
    <m/>
    <m/>
    <m/>
    <m/>
    <m/>
    <m/>
    <n v="0"/>
    <s v="-"/>
    <n v="1029432"/>
    <n v="0"/>
    <n v="0"/>
    <n v="0"/>
    <n v="1029432"/>
    <n v="0"/>
    <n v="0"/>
    <n v="0"/>
    <n v="0"/>
    <n v="0"/>
    <n v="0"/>
    <n v="1"/>
    <m/>
    <s v="NO"/>
    <s v="SECTORIAL"/>
    <s v="TIENE SÓLO EJECUCIÓN FÍSICA 2022 Y/O POSTERIORES"/>
    <s v="SI"/>
    <s v="NO"/>
    <x v="1"/>
    <s v="ORIGINAL"/>
  </r>
  <r>
    <n v="40002696"/>
    <s v="CONSERVACIÓN LOS GALPONES – QUINQUÉ COMUNA DE PITRUFQUÉN (SAFI 304558)"/>
    <x v="1"/>
    <s v="CAUTÍN"/>
    <s v="PITRUFQUEN"/>
    <s v="LOS GALPONES –QUINQUE"/>
    <s v="RURAL"/>
    <s v="SI"/>
    <n v="24287"/>
    <s v="N/A"/>
    <m/>
    <s v="N/A"/>
    <s v="kms."/>
    <n v="15"/>
    <s v="EJECUCIÓN"/>
    <s v="EJECUCIÓN"/>
    <s v="N/A"/>
    <n v="3135001"/>
    <d v="2020-08-31T00:00:00"/>
    <d v="2022-05-07T00:00:00"/>
    <n v="0.88700000000000001"/>
    <s v="12-02-04-31-02"/>
    <n v="1014134"/>
    <n v="0"/>
    <n v="442704"/>
    <n v="183231"/>
    <n v="18479"/>
    <n v="0"/>
    <n v="369720"/>
    <n v="0"/>
    <n v="0"/>
    <n v="0"/>
    <n v="0"/>
    <n v="0"/>
    <n v="0"/>
    <n v="1014134"/>
    <n v="0.63500000000000001"/>
    <n v="3310170"/>
    <n v="0"/>
    <n v="0"/>
    <n v="1"/>
    <n v="955723"/>
    <n v="1340312"/>
    <n v="1014134"/>
    <n v="0"/>
    <n v="0"/>
    <n v="0"/>
    <n v="0"/>
    <n v="0.88830785125839462"/>
    <s v="SE MANTIENE LO INFORMADO DEL MES DE MARZO"/>
    <s v="NO"/>
    <s v="SECTORIAL"/>
    <s v="TIENE SÓLO EJECUCIÓN FÍSICA 2022 Y/O POSTERIORES"/>
    <s v="SI"/>
    <s v="NO"/>
    <x v="1"/>
    <s v="ORIGINAL"/>
  </r>
  <r>
    <n v="40002696"/>
    <s v="CONSERVACIÓN CAMINO BÁSICO PELECO TRES ESQUINAS LA SIERRA (SAFI 299174)"/>
    <x v="1"/>
    <s v="CAUTÍN"/>
    <s v="SAAVEDRA"/>
    <s v="PELECO-TRES ESQUINAS-LA SIERRA"/>
    <s v="RURAL"/>
    <s v="SI"/>
    <n v="12450"/>
    <n v="880"/>
    <n v="7.0682730923694773E-2"/>
    <s v="N/A"/>
    <s v="kms."/>
    <s v="6,5"/>
    <s v="FUNCIONAMIENTO/OPERACIÓN"/>
    <s v="OPERACIÓN"/>
    <s v="N/A"/>
    <n v="1609073"/>
    <d v="2019-12-05T00:00:00"/>
    <d v="2021-01-31T00:00:00"/>
    <n v="1"/>
    <s v="12-02-04-31-02"/>
    <n v="0"/>
    <m/>
    <m/>
    <m/>
    <m/>
    <m/>
    <m/>
    <m/>
    <m/>
    <m/>
    <m/>
    <m/>
    <m/>
    <n v="0"/>
    <s v="-"/>
    <n v="1697605"/>
    <n v="0"/>
    <n v="0"/>
    <n v="0"/>
    <n v="1230046"/>
    <n v="467559"/>
    <n v="0"/>
    <n v="0"/>
    <n v="0"/>
    <n v="0"/>
    <n v="0"/>
    <n v="1"/>
    <s v="CONTRATO EN OPERACIÓN"/>
    <s v="NO"/>
    <s v="SECTORIAL"/>
    <s v="FINALIZADA FÍSICA Y FINANCIERAMENTE"/>
    <s v="SI"/>
    <s v="NO"/>
    <x v="1"/>
    <s v="ORIGINAL"/>
  </r>
  <r>
    <n v="40002696"/>
    <s v="CONSERVACIÓN CAMINO BÁSICO FUNDO EL CARMEN - PUENTE RUCAPANGUE (SAFI 302570)"/>
    <x v="1"/>
    <s v="CAUTÍN"/>
    <s v="TEMUCO"/>
    <s v="FUNDO EL CARMEN - PUENTE RUCAPANGUE"/>
    <s v="RURAL"/>
    <s v="SI"/>
    <n v="282415"/>
    <n v="70603"/>
    <n v="0.24999734433369333"/>
    <s v="N/A"/>
    <s v="kms."/>
    <n v="12"/>
    <s v="FUNCIONAMIENTO/OPERACIÓN"/>
    <s v="OPERACIÓN"/>
    <s v="N/A"/>
    <n v="550416"/>
    <d v="2020-05-13T00:00:00"/>
    <d v="2020-05-27T00:00:00"/>
    <n v="1"/>
    <s v="12-02-04-31-02"/>
    <n v="0"/>
    <m/>
    <m/>
    <m/>
    <m/>
    <m/>
    <m/>
    <m/>
    <m/>
    <m/>
    <m/>
    <m/>
    <m/>
    <n v="0"/>
    <s v="-"/>
    <n v="1556329"/>
    <n v="355554"/>
    <n v="584761"/>
    <n v="0"/>
    <n v="589235"/>
    <n v="26779"/>
    <n v="0"/>
    <n v="0"/>
    <n v="0"/>
    <n v="0"/>
    <n v="0"/>
    <n v="1"/>
    <m/>
    <s v="NO"/>
    <s v="SECTORIAL"/>
    <s v="TIENE SÓLO EJECUCIÓN FÍSICA 2022 Y/O POSTERIORES"/>
    <s v="SI"/>
    <s v="NO"/>
    <x v="1"/>
    <s v="ORIGINAL"/>
  </r>
  <r>
    <n v="40002696"/>
    <s v="CONSERVACIÓN CAMINO BÁSICO LOS GUINDOS - COLLIMALLIN (SAFI 302571)"/>
    <x v="1"/>
    <s v="CAUTÍN"/>
    <s v="TEMUCO"/>
    <s v="LOS GUINDOS-COLLIMALLÍN"/>
    <s v="RURAL"/>
    <s v="SI"/>
    <n v="282415"/>
    <n v="70603"/>
    <n v="0.24999734433369333"/>
    <s v="N/A"/>
    <s v="kms."/>
    <n v="9"/>
    <s v="FUNCIONAMIENTO/OPERACIÓN"/>
    <s v="OPERACIÓN"/>
    <s v="N/A"/>
    <n v="1140295"/>
    <d v="2020-05-02T00:00:00"/>
    <d v="2020-06-11T00:00:00"/>
    <n v="1"/>
    <s v="12-02-04-31-02"/>
    <n v="0"/>
    <m/>
    <m/>
    <m/>
    <m/>
    <m/>
    <m/>
    <m/>
    <m/>
    <m/>
    <m/>
    <m/>
    <m/>
    <n v="0"/>
    <s v="-"/>
    <n v="2227692"/>
    <n v="254569"/>
    <n v="809518"/>
    <n v="219631"/>
    <n v="939526"/>
    <n v="4448"/>
    <n v="0"/>
    <n v="0"/>
    <n v="0"/>
    <n v="0"/>
    <n v="0"/>
    <n v="1"/>
    <m/>
    <s v="NO"/>
    <s v="SECTORIAL"/>
    <s v="FINALIZADA FÍSICA Y FINANCIERAMENTE"/>
    <s v="SI"/>
    <s v="NO"/>
    <x v="1"/>
    <s v="ORIGINAL"/>
  </r>
  <r>
    <n v="40002696"/>
    <s v="CONSERVACIÓN CAMINOS BÁSICOS REGIÓN DE LA ARAUCANÍA 2019 - 2020:RUTA 69D632, CRUCE S - 60 (HUALPÍN) - PORMA - PUYEHUE (SAFI 305555)"/>
    <x v="1"/>
    <s v="CAUTÍN"/>
    <s v="TEODORO SCHMIDT"/>
    <s v="HUALPIN - PORMA PUYEHUE"/>
    <s v="RURAL"/>
    <s v="SI"/>
    <n v="15045"/>
    <n v="1728"/>
    <n v="0.11485543369890329"/>
    <s v="N/A"/>
    <s v="kms."/>
    <n v="4.5"/>
    <s v="FUNCIONAMIENTO/OPERACIÓN"/>
    <s v="OPERACIÓN"/>
    <s v="N/A"/>
    <n v="891002"/>
    <d v="2020-05-07T00:00:00"/>
    <d v="2020-12-03T00:00:00"/>
    <n v="1"/>
    <s v="12-02-04-31-02"/>
    <n v="0"/>
    <m/>
    <m/>
    <m/>
    <m/>
    <m/>
    <m/>
    <m/>
    <m/>
    <m/>
    <m/>
    <m/>
    <m/>
    <n v="0"/>
    <s v="-"/>
    <n v="755833"/>
    <n v="0"/>
    <n v="0"/>
    <n v="1"/>
    <n v="280205"/>
    <n v="475627"/>
    <n v="0"/>
    <n v="0"/>
    <n v="0"/>
    <n v="0"/>
    <n v="0"/>
    <n v="1"/>
    <m/>
    <s v="NO"/>
    <s v="SECTORIAL"/>
    <s v="TIENE SÓLO EJECUCIÓN FÍSICA 2022 Y/O POSTERIORES"/>
    <s v="SI"/>
    <s v="NO"/>
    <x v="1"/>
    <s v="ORIGINAL"/>
  </r>
  <r>
    <n v="40002696"/>
    <s v="ASESORÍA A LA INSPECCIÓN FISCAL CONTRATOS CAMINOS BÁSICOS GALPONES - QUINQUE (SAFI 304558) Y CAMINOS BÁSICOS HUALAPULLI - EMULPÁN (SAFI 306740 Y 306742); PROVINCIA DE CAUTÍN; REGIÓN DE LA ARAUCANÍA – REACTIVACIÓN (SAFI 306199)"/>
    <x v="1"/>
    <s v="CAUTÍN"/>
    <s v="VARIAS"/>
    <s v="LOS GALPONES –QUINQUÉ Y HUALAPULLI EMULPAN"/>
    <s v="RURAL"/>
    <s v="SI"/>
    <s v="N/A"/>
    <m/>
    <m/>
    <m/>
    <m/>
    <m/>
    <s v="EJECUCIÓN"/>
    <s v="EJECUCIÓN"/>
    <s v="N/A"/>
    <n v="37925"/>
    <d v="2020-11-30T00:00:00"/>
    <d v="2022-05-30T00:00:00"/>
    <n v="0.73760000000000003"/>
    <s v="12-02-04-31-02"/>
    <n v="224713"/>
    <n v="0"/>
    <n v="65000"/>
    <n v="32500"/>
    <n v="32500"/>
    <n v="32500"/>
    <n v="32500"/>
    <n v="29713"/>
    <n v="0"/>
    <n v="0"/>
    <n v="0"/>
    <n v="0"/>
    <n v="0"/>
    <n v="224713"/>
    <n v="0.72299999999999998"/>
    <n v="609076"/>
    <n v="0"/>
    <n v="0"/>
    <n v="1"/>
    <n v="0"/>
    <n v="384362"/>
    <n v="224713"/>
    <n v="0"/>
    <n v="0"/>
    <n v="0"/>
    <n v="0"/>
    <n v="0.8978567535085934"/>
    <s v="SE MANTIENE LO INFORMADO DEL MES DE MARZO"/>
    <s v="NO"/>
    <s v="SECTORIAL"/>
    <s v="TIENE SÓLO EJECUCIÓN FÍSICA 2022 Y/O POSTERIORES"/>
    <s v="SI"/>
    <s v="NO"/>
    <x v="1"/>
    <s v="ORIGINAL"/>
  </r>
  <r>
    <n v="40002696"/>
    <s v="CONSULTORÍA PROYECTOS 1 CAMINOS BÁSICOS 2019 - 2020 (SAFI 303741)"/>
    <x v="1"/>
    <s v="CAUTÍN"/>
    <s v="VARIAS"/>
    <s v="N/A"/>
    <s v="RURAL"/>
    <s v="N/A"/>
    <s v="N/A"/>
    <s v="N/A"/>
    <e v="#VALUE!"/>
    <s v="N/A"/>
    <s v="Otro"/>
    <s v="N/A"/>
    <s v="EJECUCIÓN"/>
    <s v="TERMINADO"/>
    <s v="N/A"/>
    <n v="131976"/>
    <d v="2019-12-01T00:00:00"/>
    <d v="2021-03-24T00:00:00"/>
    <n v="0.98"/>
    <s v="12-02-04-31-02"/>
    <n v="0"/>
    <m/>
    <m/>
    <m/>
    <m/>
    <m/>
    <m/>
    <m/>
    <m/>
    <m/>
    <m/>
    <m/>
    <m/>
    <n v="0"/>
    <s v="-"/>
    <n v="226159"/>
    <n v="0"/>
    <n v="0"/>
    <n v="0"/>
    <n v="198440"/>
    <n v="27719"/>
    <n v="0"/>
    <n v="0"/>
    <n v="0"/>
    <n v="0"/>
    <n v="0"/>
    <n v="1"/>
    <m/>
    <s v="NO"/>
    <s v="SECTORIAL"/>
    <s v="FINALIZADA FÍSICA Y FINANCIERAMENTE"/>
    <s v="SI"/>
    <s v="NO"/>
    <x v="1"/>
    <s v="ORIGINAL"/>
  </r>
  <r>
    <n v="40002696"/>
    <s v="CONSERVACIÓN RED VIAL REGIÓN DE LA ARAUCANÍA (2018 - 2020) ASESORÍA A LA INSPECCIÓN FISCAL DE CONTRATOS DE CONSERVACIÓN DE CAMINOS BÁSICOS (SAFI 303467)"/>
    <x v="1"/>
    <s v="CAUTÍN"/>
    <s v="VARIAS"/>
    <s v="VARIOS CAMINOS"/>
    <s v="RURAL"/>
    <s v="N/A"/>
    <s v="N/A"/>
    <s v="N/A"/>
    <e v="#VALUE!"/>
    <s v="N/A"/>
    <s v="Otro"/>
    <m/>
    <s v="EJECUCIÓN"/>
    <s v="TERMINADO"/>
    <s v="N/A"/>
    <n v="300000"/>
    <d v="2020-07-02T00:00:00"/>
    <d v="2021-07-02T00:00:00"/>
    <n v="1"/>
    <s v="12-02-04-31-02"/>
    <n v="0"/>
    <m/>
    <m/>
    <m/>
    <m/>
    <m/>
    <m/>
    <m/>
    <m/>
    <m/>
    <m/>
    <m/>
    <m/>
    <n v="0"/>
    <s v="-"/>
    <n v="311521"/>
    <n v="0"/>
    <n v="0"/>
    <n v="1"/>
    <n v="127610"/>
    <n v="183910"/>
    <n v="0"/>
    <n v="0"/>
    <n v="0"/>
    <n v="0"/>
    <n v="0"/>
    <n v="1"/>
    <s v="CONTRATO TERMINADO"/>
    <s v="NO"/>
    <s v="SECTORIAL"/>
    <s v="TIENE SÓLO EJECUCIÓN FÍSICA 2022 Y/O POSTERIORES"/>
    <s v="SI"/>
    <s v="NO"/>
    <x v="1"/>
    <s v="ORIGINAL"/>
  </r>
  <r>
    <n v="40002696"/>
    <s v="CONSERVACIÓN RED VIAL REGIÓN DE LA ARAUCANÍA (2018 - 2020) CONSULTORÍA PROYECTOS CAMINOS BÁSICOS ETAPA 2 2019 - 2020 (SAFI 303336)"/>
    <x v="1"/>
    <s v="CAUTÍN"/>
    <s v="VARIAS"/>
    <s v="VARIOS CAMINOS"/>
    <s v="RURAL"/>
    <s v="N/A"/>
    <s v="N/A"/>
    <s v="N/A"/>
    <e v="#VALUE!"/>
    <s v="N/A"/>
    <s v="kms."/>
    <m/>
    <s v="EJECUCIÓN"/>
    <s v="EJECUCIÓN"/>
    <s v="N/A"/>
    <n v="200001"/>
    <d v="2020-03-13T00:00:00"/>
    <d v="2021-05-07T00:00:00"/>
    <n v="0.54720000000000002"/>
    <s v="12-02-04-31-02"/>
    <n v="48600"/>
    <n v="0"/>
    <n v="6800"/>
    <n v="0"/>
    <n v="0"/>
    <n v="41800"/>
    <n v="0"/>
    <n v="0"/>
    <n v="0"/>
    <n v="0"/>
    <n v="0"/>
    <n v="0"/>
    <n v="0"/>
    <n v="48600"/>
    <n v="1"/>
    <n v="232601"/>
    <n v="0"/>
    <n v="0"/>
    <n v="1"/>
    <n v="95400"/>
    <n v="88600"/>
    <n v="48600"/>
    <n v="0"/>
    <n v="0"/>
    <n v="0"/>
    <n v="0"/>
    <n v="1"/>
    <s v="SE MANTIENE LO INFORMADO DEL MES DE MARZO"/>
    <s v="NO"/>
    <s v="SECTORIAL"/>
    <s v="TIENE SÓLO EJECUCIÓN FÍSICA 2022 Y/O POSTERIORES"/>
    <s v="SI"/>
    <s v="NO"/>
    <x v="1"/>
    <s v="ORIGINAL"/>
  </r>
  <r>
    <n v="40002696"/>
    <s v="CONSERVACIÓN CAMINO BÁSICO ANGOL VEGAS BLANCAS POR EL ROSARIO (SAFI 305540)"/>
    <x v="1"/>
    <s v="MALLECO"/>
    <s v="ANGOL"/>
    <s v="VEGAS BLANCAS-EL ROSARIO"/>
    <s v="RURAL"/>
    <s v="SI"/>
    <n v="53262"/>
    <n v="6924"/>
    <n v="0.12999887349329728"/>
    <s v="N/A"/>
    <s v="kms."/>
    <s v="5,2"/>
    <s v="FUNCIONAMIENTO/OPERACIÓN"/>
    <s v="OPERACIÓN"/>
    <s v="N/A"/>
    <n v="1034001"/>
    <d v="2020-05-16T00:00:00"/>
    <d v="2021-05-16T00:00:00"/>
    <n v="1"/>
    <s v="12-02-04-31-02"/>
    <n v="0"/>
    <m/>
    <m/>
    <m/>
    <m/>
    <m/>
    <m/>
    <m/>
    <m/>
    <m/>
    <m/>
    <m/>
    <m/>
    <n v="0"/>
    <s v="-"/>
    <n v="1257572"/>
    <n v="0"/>
    <n v="0"/>
    <n v="1"/>
    <n v="562306"/>
    <n v="695265"/>
    <n v="0"/>
    <n v="0"/>
    <n v="0"/>
    <n v="0"/>
    <n v="0"/>
    <n v="1"/>
    <s v="CONTRATO EN OPERACIÓN"/>
    <s v="NO"/>
    <s v="SECTORIAL"/>
    <s v="FINALIZADA FÍSICA Y FINANCIERAMENTE"/>
    <s v="SI"/>
    <s v="NO"/>
    <x v="1"/>
    <s v="ORIGINAL"/>
  </r>
  <r>
    <n v="40002696"/>
    <s v="CONSERVACIÓN CAMINO BÁSICO CRUCE RUTA 5 (PIDIMA) - LOS SAUCES POR SABOYA (SAFI 305543)"/>
    <x v="1"/>
    <s v="MALLECO"/>
    <s v="LOS SAUCES"/>
    <s v="PIOMA-LOS SAUCES"/>
    <s v="RURAL"/>
    <s v="SI"/>
    <n v="7265"/>
    <n v="608"/>
    <n v="8.3688919476944248E-2"/>
    <s v="N/A"/>
    <s v="kms."/>
    <n v="9"/>
    <s v="FUNCIONAMIENTO/OPERACIÓN"/>
    <s v="OPERACIÓN"/>
    <s v="N/A"/>
    <n v="1477931"/>
    <d v="2020-07-30T00:00:00"/>
    <d v="2021-09-23T00:00:00"/>
    <n v="1"/>
    <s v="12-02-04-31-02"/>
    <n v="0"/>
    <m/>
    <m/>
    <m/>
    <m/>
    <m/>
    <m/>
    <m/>
    <m/>
    <m/>
    <m/>
    <m/>
    <m/>
    <n v="0"/>
    <s v="-"/>
    <n v="1304887"/>
    <n v="0"/>
    <n v="0"/>
    <n v="1"/>
    <n v="531297"/>
    <n v="773589"/>
    <n v="0"/>
    <n v="0"/>
    <n v="0"/>
    <n v="0"/>
    <n v="0"/>
    <n v="1"/>
    <s v="CONTRATO EN OPERACIÓN"/>
    <s v="NO"/>
    <s v="SECTORIAL"/>
    <s v="FINALIZADA FÍSICA Y FINANCIERAMENTE"/>
    <s v="SI"/>
    <s v="NO"/>
    <x v="1"/>
    <s v="ORIGINAL"/>
  </r>
  <r>
    <n v="40002696"/>
    <s v="CONSERVACIÓN CAMINO BÁSICO TRANAMAN NILHUE (SAFI 304242)"/>
    <x v="1"/>
    <s v="MALLECO"/>
    <s v="PURÉN"/>
    <s v="TRANAMAN-NILHUE"/>
    <s v="RURAL"/>
    <s v="SI"/>
    <n v="11779"/>
    <n v="520"/>
    <n v="4.4146362169963496E-2"/>
    <s v="N/A"/>
    <s v="kms."/>
    <s v="2,6"/>
    <s v="FUNCIONAMIENTO/OPERACIÓN"/>
    <s v="OPERACIÓN"/>
    <s v="N/A"/>
    <n v="484001"/>
    <d v="2020-07-28T00:00:00"/>
    <d v="2021-05-24T00:00:00"/>
    <n v="1"/>
    <s v="12-02-04-31-02"/>
    <n v="0"/>
    <m/>
    <m/>
    <m/>
    <m/>
    <m/>
    <m/>
    <m/>
    <m/>
    <m/>
    <m/>
    <m/>
    <m/>
    <n v="0"/>
    <s v="-"/>
    <n v="639384"/>
    <n v="0"/>
    <n v="0"/>
    <n v="1"/>
    <n v="297309"/>
    <n v="342074"/>
    <n v="0"/>
    <n v="0"/>
    <n v="0"/>
    <n v="0"/>
    <n v="0"/>
    <n v="1"/>
    <s v="CONTRATO EN OPERACIÓN"/>
    <s v="NO"/>
    <s v="SECTORIAL"/>
    <s v="FINALIZADA FÍSICA Y FINANCIERAMENTE"/>
    <s v="SI"/>
    <s v="NO"/>
    <x v="1"/>
    <s v="ORIGINAL"/>
  </r>
  <r>
    <n v="40002696"/>
    <s v="CONSERVACIÓN CAMINOS BÁSICOS REGIÓN DE LA ARAUCANÍA 2019 - 2020: RUTAS R - 42, R - 80 - P, 69S2029, VARIOS CAMINOS COMUNA DE PURÉN(SAFI 299188)"/>
    <x v="1"/>
    <s v="MALLECO"/>
    <s v="PURÉN"/>
    <s v="VARIOS CAMINOS"/>
    <s v="RURAL"/>
    <s v="SI"/>
    <n v="11779"/>
    <n v="520"/>
    <n v="4.4146362169963496E-2"/>
    <s v="N/A"/>
    <s v="kms."/>
    <n v="4"/>
    <s v="FUNCIONAMIENTO/OPERACIÓN"/>
    <s v="OPERACIÓN"/>
    <s v="N/A"/>
    <n v="759001"/>
    <d v="2020-09-30T00:00:00"/>
    <d v="2021-07-27T00:00:00"/>
    <n v="0.77649999999999997"/>
    <s v="12-02-04-31-02"/>
    <n v="0"/>
    <m/>
    <m/>
    <m/>
    <m/>
    <m/>
    <m/>
    <m/>
    <m/>
    <m/>
    <m/>
    <m/>
    <m/>
    <n v="0"/>
    <s v="-"/>
    <n v="750068"/>
    <n v="0"/>
    <n v="0"/>
    <n v="1"/>
    <n v="127609"/>
    <n v="622458"/>
    <n v="0"/>
    <n v="0"/>
    <n v="0"/>
    <n v="0"/>
    <n v="0"/>
    <n v="1"/>
    <m/>
    <s v="NO"/>
    <s v="SECTORIAL"/>
    <s v="TIENE SÓLO EJECUCIÓN FÍSICA 2022 Y/O POSTERIORES"/>
    <s v="SI"/>
    <s v="NO"/>
    <x v="1"/>
    <s v="ORIGINAL"/>
  </r>
  <r>
    <n v="40002696"/>
    <s v="CONSERVACIÓN CAMINO BÁSICO PURÉN TRANAMAN (2DO. LLAMADO) (SAFI 298785)"/>
    <x v="1"/>
    <s v="MALLECO"/>
    <s v="PURÉN"/>
    <s v="PURÉN-TRANAMAN"/>
    <s v="RURAL"/>
    <s v="SI"/>
    <n v="11779"/>
    <n v="520"/>
    <n v="4.4146362169963496E-2"/>
    <s v="N/A"/>
    <s v="kms."/>
    <n v="5"/>
    <s v="EJECUCIÓN"/>
    <s v="CON TÉRMINO ANTICIPADO"/>
    <s v="N/A"/>
    <n v="833082"/>
    <d v="2019-08-15T00:00:00"/>
    <d v="2020-08-09T00:00:00"/>
    <n v="9.5000000000000001E-2"/>
    <s v="12-02-04-31-02"/>
    <n v="0"/>
    <m/>
    <m/>
    <m/>
    <m/>
    <m/>
    <m/>
    <m/>
    <m/>
    <m/>
    <m/>
    <m/>
    <m/>
    <n v="0"/>
    <s v="-"/>
    <n v="1016937"/>
    <n v="0"/>
    <n v="0"/>
    <n v="183855"/>
    <n v="833082"/>
    <n v="0"/>
    <n v="0"/>
    <n v="0"/>
    <n v="0"/>
    <n v="0"/>
    <n v="0"/>
    <n v="1"/>
    <m/>
    <s v="NO"/>
    <s v="SECTORIAL"/>
    <s v="TIENE SÓLO EJECUCIÓN FÍSICA 2022 Y/O POSTERIORES"/>
    <s v="SI"/>
    <s v="NO"/>
    <x v="1"/>
    <s v="ORIGINAL"/>
  </r>
  <r>
    <n v="40002696"/>
    <s v="CONSERVACIÓN RED VIAL REGIÓN DE LA ARAUCANÍA (2018 - 2020) CONSULTORÍA DE PROYECTOS CAMINOS BÁSICOS ETAPA 2 2019 - 2020 (SAFI 303338)"/>
    <x v="1"/>
    <s v="MALLECO"/>
    <s v="VARIAS"/>
    <s v="VARIOS CAMINOS"/>
    <s v="RURAL"/>
    <s v="N/A"/>
    <s v="N/A"/>
    <s v="N/A"/>
    <e v="#VALUE!"/>
    <s v="N/A"/>
    <s v="kms."/>
    <m/>
    <s v="EJECUCIÓN"/>
    <s v="EJECUCIÓN"/>
    <s v="N/A"/>
    <n v="200001"/>
    <d v="2020-05-11T00:00:00"/>
    <d v="2021-05-06T00:00:00"/>
    <n v="0.53239999999999998"/>
    <s v="12-02-04-31-02"/>
    <n v="55760"/>
    <n v="0"/>
    <n v="0"/>
    <n v="0"/>
    <n v="55760"/>
    <n v="0"/>
    <n v="0"/>
    <n v="0"/>
    <n v="0"/>
    <n v="0"/>
    <n v="0"/>
    <n v="0"/>
    <n v="0"/>
    <n v="55760"/>
    <n v="1"/>
    <n v="203361"/>
    <n v="0"/>
    <n v="0"/>
    <n v="1"/>
    <n v="57810"/>
    <n v="89790"/>
    <n v="55760"/>
    <n v="0"/>
    <n v="0"/>
    <n v="0"/>
    <n v="0"/>
    <n v="1"/>
    <s v="SE MANTIENE LO INFORMADO DEL MES DE MARZO"/>
    <s v="NO"/>
    <s v="SECTORIAL"/>
    <s v="TIENE SÓLO EJECUCIÓN FÍSICA 2022 Y/O POSTERIORES"/>
    <s v="SI"/>
    <s v="NO"/>
    <x v="1"/>
    <s v="ORIGINAL"/>
  </r>
  <r>
    <n v="40002696"/>
    <s v="CONSULTORÍA DE PROYECTOS 1 CAMINOS BÁSICOS 2019 - 2020 (SAFI 303752)"/>
    <x v="1"/>
    <s v="MALLECO"/>
    <s v="VARIAS"/>
    <s v="N/A"/>
    <s v="RURAL"/>
    <s v="N/A"/>
    <s v="N/A"/>
    <s v="N/A"/>
    <e v="#VALUE!"/>
    <s v="N/A"/>
    <s v="Otro"/>
    <s v="N/A"/>
    <s v="EJECUCIÓN"/>
    <s v="TERMINADO"/>
    <s v="N/A"/>
    <n v="209974"/>
    <d v="2019-11-20T00:00:00"/>
    <d v="2021-03-14T00:00:00"/>
    <n v="1"/>
    <s v="12-02-04-31-02"/>
    <n v="0"/>
    <m/>
    <m/>
    <m/>
    <m/>
    <m/>
    <m/>
    <m/>
    <m/>
    <m/>
    <m/>
    <m/>
    <m/>
    <n v="0"/>
    <s v="-"/>
    <n v="243451"/>
    <n v="0"/>
    <n v="1"/>
    <n v="0"/>
    <n v="187200"/>
    <n v="56250"/>
    <n v="0"/>
    <n v="0"/>
    <n v="0"/>
    <n v="0"/>
    <n v="0"/>
    <n v="1"/>
    <m/>
    <s v="NO"/>
    <s v="SECTORIAL"/>
    <s v="FINALIZADA FÍSICA Y FINANCIERAMENTE"/>
    <s v="SI"/>
    <s v="NO"/>
    <x v="1"/>
    <s v="ORIGINAL"/>
  </r>
  <r>
    <n v="40002696"/>
    <s v="CONSERVACIÓN CAMINOS BÁSICOS REGIÓN DE LA ARAUCANÍA 2019 - 2020 CAMINO BÁSICO POR CONSERVACIÓN, MALALHUE LLAGUEPULLI S/ROL; CÓDIGO 69E - 596; COMUNA DE TEODORO SCHMIDT; PROVINCIA DE CAUTÍN; REGIÓN DE LA ARAUCANÍA - 2DO LLAMADO (SAFI 310274)"/>
    <x v="1"/>
    <s v="CAUTÍN"/>
    <s v="TEODORO SCHMIDT"/>
    <s v="MALALHUE - LLAGUEPULLI"/>
    <s v="RURAL"/>
    <s v="SI"/>
    <n v="15045"/>
    <s v="N/A"/>
    <e v="#VALUE!"/>
    <s v="N/A"/>
    <s v="kms."/>
    <n v="4"/>
    <s v="FUNCIONAMIENTO/OPERACIÓN"/>
    <s v="OPERACIÓN"/>
    <s v="N/A"/>
    <m/>
    <d v="2020-07-09T00:00:00"/>
    <d v="2021-01-05T00:00:00"/>
    <n v="1"/>
    <n v="56.77"/>
    <n v="0"/>
    <m/>
    <m/>
    <m/>
    <m/>
    <m/>
    <m/>
    <m/>
    <m/>
    <m/>
    <m/>
    <m/>
    <m/>
    <n v="0"/>
    <s v="-"/>
    <n v="885982"/>
    <n v="0"/>
    <n v="0"/>
    <n v="0"/>
    <n v="290000"/>
    <n v="595982"/>
    <n v="0"/>
    <n v="0"/>
    <n v="0"/>
    <n v="0"/>
    <n v="0"/>
    <n v="1"/>
    <s v="CONTRATO EN OPERACIÓN"/>
    <s v="NO"/>
    <s v="SECTORIAL"/>
    <s v="FINALIZADA FÍSICA Y FINANCIERAMENTE"/>
    <s v="SI"/>
    <s v="NO"/>
    <x v="1"/>
    <s v="NUEVO"/>
  </r>
  <r>
    <n v="40002696"/>
    <s v="CONSERVACIÓN CAMINOS BÁSICOS 2019 TERMINACIÓN CONSERVACIÓN CAMINO BÁSICO PURÉN TRANAMAN TRAMO DM 00;000 A DM 5;245; COMUNA DE PURÉN; PROVINCIA DE MALLECO; REGIÓN DE LA ARAUCANÍA NUEVO 2019 (SAFI 318723)"/>
    <x v="1"/>
    <s v="MALLECO"/>
    <s v="PURÉN"/>
    <s v="Puren - Tranaman"/>
    <s v="RURAL"/>
    <s v="SI"/>
    <s v="N/A"/>
    <s v="N/A"/>
    <m/>
    <s v="N/A"/>
    <s v="kms."/>
    <n v="5.2450000000000001"/>
    <s v="EJECUCIÓN"/>
    <s v="EJECUCIÓN"/>
    <m/>
    <m/>
    <d v="2021-06-30T00:00:00"/>
    <d v="2022-07-31T00:00:00"/>
    <n v="0.45"/>
    <s v="12-02-04-31-02"/>
    <n v="822203"/>
    <n v="0"/>
    <n v="214923"/>
    <n v="337018"/>
    <n v="95000"/>
    <n v="50000"/>
    <n v="75129"/>
    <n v="50133"/>
    <n v="0"/>
    <n v="0"/>
    <n v="0"/>
    <n v="0"/>
    <n v="0"/>
    <n v="822203"/>
    <n v="0.84799999999999998"/>
    <n v="1120025"/>
    <n v="0"/>
    <n v="0"/>
    <n v="0"/>
    <n v="0"/>
    <n v="297822"/>
    <n v="822203"/>
    <n v="0"/>
    <n v="0"/>
    <n v="0"/>
    <n v="0"/>
    <n v="0.88816142496819273"/>
    <s v="SE MANTIENE LO INFORMADO DEL MES DE MARZO"/>
    <s v="NO"/>
    <s v="SECTORIAL"/>
    <s v="FUE REEMPLAZADA POR OTRA EQUIVALENTE"/>
    <s v="SI"/>
    <s v="NO"/>
    <x v="1"/>
    <s v="NUEVO"/>
  </r>
  <r>
    <n v="40002696"/>
    <s v="CONSERVACIÓN CAMINOS BÁSICOS 2019 - 2020, TERMINACIÓN CONSERVACIÓN CAMINO BÁSICO QUEPE - CAIVICO - LOS NOTROS, CRUCE S - 405, COMUNA DE PADRE LAS CASAS, PROVINCIA DE CAUTÍN, REGIÓN DE LA ARAUCANÍA (SAFI 318724)"/>
    <x v="1"/>
    <s v="CAUTÍN"/>
    <s v="PADRE LAS CASAS"/>
    <s v="Quepe - Caivico Los Notros"/>
    <s v="RURAL"/>
    <s v="SI"/>
    <s v="N/A"/>
    <s v="n/A"/>
    <m/>
    <s v="N/A"/>
    <s v="kms."/>
    <n v="4.9000000000000004"/>
    <s v="EJECUCIÓN"/>
    <s v="EJECUCIÓN"/>
    <m/>
    <m/>
    <d v="2021-03-19T00:00:00"/>
    <d v="2022-04-13T00:00:00"/>
    <n v="0.88"/>
    <s v="12-02-04-31-02"/>
    <n v="339100"/>
    <n v="0"/>
    <n v="198891"/>
    <n v="13211"/>
    <n v="0"/>
    <n v="0"/>
    <n v="0"/>
    <n v="0"/>
    <n v="0"/>
    <n v="0"/>
    <n v="0"/>
    <n v="126998"/>
    <n v="0"/>
    <n v="339100"/>
    <n v="0.625"/>
    <n v="1166576"/>
    <n v="0"/>
    <n v="0"/>
    <n v="0"/>
    <n v="0"/>
    <n v="827476"/>
    <n v="339100"/>
    <n v="0"/>
    <n v="0"/>
    <n v="0"/>
    <n v="0"/>
    <n v="0.89113611114920932"/>
    <s v="SE MANTIENE LO INFORMADO DEL MES DE MARZO"/>
    <s v="NO"/>
    <s v="SECTORIAL"/>
    <s v="FUE REEMPLAZADA POR OTRA EQUIVALENTE"/>
    <s v="SI"/>
    <s v="NO"/>
    <x v="1"/>
    <s v="NUEVO"/>
  </r>
  <r>
    <n v="40011167"/>
    <s v="CONSERVACIÓN CAMINOS BÁSICOS REGIÓN DE LA ARAUCANÍA 2020"/>
    <x v="1"/>
    <s v="TODAS"/>
    <s v="TODAS"/>
    <s v="N/A"/>
    <s v="RURAL"/>
    <s v="SI"/>
    <m/>
    <m/>
    <m/>
    <m/>
    <s v="kms."/>
    <m/>
    <s v="EJECUCIÓN"/>
    <s v="PREPARACIÓN ANTECEDENTES LICITACIÓN"/>
    <s v="RS"/>
    <n v="0"/>
    <d v="2020-10-14T00:00:00"/>
    <d v="2022-06-30T00:00:00"/>
    <m/>
    <s v="12-02-04-31-02"/>
    <n v="5789843"/>
    <n v="0"/>
    <n v="1188194"/>
    <n v="861021"/>
    <n v="637243"/>
    <n v="374109"/>
    <n v="202848"/>
    <n v="146470"/>
    <n v="235611"/>
    <n v="289884"/>
    <n v="538251"/>
    <n v="547804"/>
    <n v="785442"/>
    <n v="5806877"/>
    <n v="0.52900000000000003"/>
    <n v="14469819"/>
    <n v="0"/>
    <n v="0"/>
    <n v="0"/>
    <n v="108377"/>
    <n v="8554565"/>
    <n v="5806877"/>
    <n v="0"/>
    <n v="0"/>
    <n v="0"/>
    <n v="0"/>
    <n v="0.81020426032972492"/>
    <m/>
    <s v="NO"/>
    <s v="SECTORIAL"/>
    <s v="TIENE SÓLO EJECUCIÓN FÍSICA 2022 Y/O POSTERIORES"/>
    <s v="SI"/>
    <s v="NO"/>
    <x v="0"/>
    <s v="NUEVO"/>
  </r>
  <r>
    <n v="40011167"/>
    <s v="CONSERVACIÓN CAMINOS BÁSICOS 2020 - 2021 ASESORÍA A LA INSPECCIÓN FISCAL DE CONTRATOS DE CONSERVACIÓN DE CCBB PROVINCIA DE MALLECO; REGIÓN DE LA ARAUCANÍA (SAFI 318214)"/>
    <x v="1"/>
    <s v="MALLECO"/>
    <s v="VARIAS"/>
    <s v="VARIAS"/>
    <s v="RURAL"/>
    <s v="N/A"/>
    <m/>
    <m/>
    <m/>
    <m/>
    <s v="kms."/>
    <s v="N/A"/>
    <s v="EJECUCIÓN"/>
    <s v="EJECUCIÓN"/>
    <m/>
    <n v="0"/>
    <d v="2020-12-28T00:00:00"/>
    <d v="2021-12-28T00:00:00"/>
    <n v="0.72499999999999998"/>
    <s v="12-02-04-31-02"/>
    <n v="51043"/>
    <n v="0"/>
    <n v="20541"/>
    <n v="15251"/>
    <n v="15251"/>
    <n v="0"/>
    <n v="0"/>
    <n v="0"/>
    <n v="0"/>
    <n v="0"/>
    <n v="0"/>
    <n v="0"/>
    <n v="0"/>
    <n v="51043"/>
    <n v="1"/>
    <n v="338623"/>
    <n v="0"/>
    <n v="0"/>
    <n v="0"/>
    <n v="0"/>
    <n v="287580"/>
    <n v="51043"/>
    <n v="0"/>
    <n v="0"/>
    <n v="0"/>
    <n v="0"/>
    <n v="1"/>
    <s v="SE MANTIENE LO INFORMADO DEL MES DE MARZO"/>
    <s v="NO"/>
    <s v="SECTORIAL"/>
    <s v="TIENE SÓLO EJECUCIÓN FÍSICA 2022 Y/O POSTERIORES"/>
    <s v="SI"/>
    <s v="NO"/>
    <x v="1"/>
    <s v="NUEVO"/>
  </r>
  <r>
    <n v="40011167"/>
    <s v="CONSERVACIÓN CAMINOS BÁSICOS 2020 - 2021 ASESORÍA A LA INSPECCIÓN FISCAL DE CONTRATOS DE CONSERVACIÓN DE CCBB PROVINCIA DE CAUTÍN; REGIÓN DE LA ARAUCANÍA (SAFI 318215)"/>
    <x v="1"/>
    <s v="CAUTÍN"/>
    <s v="VARIAS"/>
    <s v="VARIAS"/>
    <s v="RURAL"/>
    <s v="N/A"/>
    <m/>
    <m/>
    <m/>
    <m/>
    <s v="kms."/>
    <s v="N/A"/>
    <s v="EJECUCIÓN"/>
    <s v="EJECUCIÓN"/>
    <m/>
    <n v="0"/>
    <d v="2020-12-28T00:00:00"/>
    <d v="2021-12-28T00:00:00"/>
    <n v="0.89"/>
    <s v="12-02-04-31-02"/>
    <n v="65073"/>
    <n v="0"/>
    <n v="25400"/>
    <n v="24679"/>
    <n v="14994"/>
    <n v="0"/>
    <n v="0"/>
    <n v="0"/>
    <n v="0"/>
    <n v="0"/>
    <n v="0"/>
    <n v="0"/>
    <n v="0"/>
    <n v="65073"/>
    <n v="1"/>
    <n v="334809"/>
    <n v="0"/>
    <n v="0"/>
    <n v="0"/>
    <n v="0"/>
    <n v="269736"/>
    <n v="65073"/>
    <n v="0"/>
    <n v="0"/>
    <n v="0"/>
    <n v="0"/>
    <n v="1"/>
    <s v="SE MANTIENE LO INFORMADO DEL MES DE MARZO"/>
    <s v="NO"/>
    <s v="SECTORIAL"/>
    <s v="TIENE SÓLO EJECUCIÓN FÍSICA 2022 Y/O POSTERIORES"/>
    <s v="SI"/>
    <s v="NO"/>
    <x v="1"/>
    <s v="NUEVO"/>
  </r>
  <r>
    <n v="40011167"/>
    <s v="CONSERVACIÓN CAMINOS BÁSICOS 2020 - 2021 CAMINO BÁSICO POR CONSERVACIÓN CONSULTORÍA DE PROYECTOS CCBB ETAPA 2 2020-2021; REGIÓN DE LA ARAUCANÍA (SAFI 326218)"/>
    <x v="1"/>
    <m/>
    <s v="VARIAS"/>
    <s v="VARIAS"/>
    <s v="RURAL"/>
    <s v="N/A"/>
    <m/>
    <m/>
    <m/>
    <m/>
    <s v="kms."/>
    <s v="N/A"/>
    <s v="EJECUCIÓN"/>
    <s v="EJECUCIÓN"/>
    <m/>
    <n v="0"/>
    <d v="2021-02-22T00:00:00"/>
    <d v="2022-02-22T00:00:00"/>
    <n v="0.27489999999999998"/>
    <s v="12-02-04-31-02"/>
    <n v="155450"/>
    <n v="0"/>
    <n v="91230"/>
    <n v="0"/>
    <n v="0"/>
    <n v="0"/>
    <n v="0"/>
    <n v="0"/>
    <n v="0"/>
    <n v="0"/>
    <n v="0"/>
    <n v="0"/>
    <n v="64220"/>
    <n v="155450"/>
    <n v="0.58699999999999997"/>
    <n v="241390"/>
    <n v="0"/>
    <n v="0"/>
    <n v="0"/>
    <n v="0"/>
    <n v="85940"/>
    <n v="155450"/>
    <n v="0"/>
    <n v="0"/>
    <n v="0"/>
    <n v="0"/>
    <n v="0.73395749616802686"/>
    <s v="SE MANTIENE LO INFORMADO DEL MES DE MARZO"/>
    <s v="NO"/>
    <s v="SECTORIAL"/>
    <s v="TIENE SÓLO EJECUCIÓN FÍSICA 2022 Y/O POSTERIORES"/>
    <s v="SI"/>
    <s v="NO"/>
    <x v="1"/>
    <s v="NUEVO"/>
  </r>
  <r>
    <n v="40011167"/>
    <s v="CONSERVACIÓN CAMINOS BÁSICOS 2020 - 2021 CAMINO BÁSICO POR CONSERVACIÓN CONSULTORÍA DE PROYECTOS CCBB ETAPA 1 2020-2021; REGIÓN DE LA ARAUCANÍA (SAFI 326494)"/>
    <x v="1"/>
    <m/>
    <s v="VARIAS"/>
    <s v="VARIAS"/>
    <s v="RURAL"/>
    <s v="N/A"/>
    <m/>
    <m/>
    <m/>
    <m/>
    <s v="kms."/>
    <s v="N/A"/>
    <s v="EJECUCIÓN"/>
    <s v="EJECUCIÓN"/>
    <m/>
    <n v="0"/>
    <d v="2021-02-22T00:00:00"/>
    <d v="2022-02-22T00:00:00"/>
    <n v="0.47560000000000002"/>
    <s v="12-02-04-31-02"/>
    <n v="83487"/>
    <n v="0"/>
    <n v="0"/>
    <n v="33089"/>
    <n v="50398"/>
    <n v="0"/>
    <n v="0"/>
    <n v="0"/>
    <n v="0"/>
    <n v="0"/>
    <n v="0"/>
    <n v="0"/>
    <n v="0"/>
    <n v="83487"/>
    <n v="1"/>
    <n v="229630"/>
    <n v="0"/>
    <n v="0"/>
    <n v="0"/>
    <n v="0"/>
    <n v="146143"/>
    <n v="83487"/>
    <n v="0"/>
    <n v="0"/>
    <n v="0"/>
    <n v="0"/>
    <n v="1"/>
    <s v="SE MANTIENE LO INFORMADO DEL MES DE MARZO"/>
    <s v="NO"/>
    <s v="SECTORIAL"/>
    <s v="TIENE SÓLO EJECUCIÓN FÍSICA 2022 Y/O POSTERIORES"/>
    <s v="SI"/>
    <s v="NO"/>
    <x v="1"/>
    <s v="NUEVO"/>
  </r>
  <r>
    <n v="40011167"/>
    <s v="CONSERVACIÓN CAMINOS BÁSICOS 2020 CAMINO BÁSICO POR CONSERVACIÓN CAMINO LOS AROMOS AGUA SANTA S-169, COMUNA DE LAUTARO, PROVINCIA DE CAUTÍN, REGIÓN DE LA ARAUCANÍA (SAFI 314624)"/>
    <x v="1"/>
    <s v="CAUTÍN"/>
    <s v="LAUTARO"/>
    <s v="Camino Los Aromos Agua Santa S-169, "/>
    <s v="RURAL"/>
    <s v="SI"/>
    <n v="38013"/>
    <m/>
    <m/>
    <m/>
    <s v="kms."/>
    <n v="5.2"/>
    <s v="EJECUCIÓN"/>
    <s v="EJECUCIÓN"/>
    <m/>
    <n v="0"/>
    <d v="2020-10-29T00:00:00"/>
    <d v="2021-12-23T00:00:00"/>
    <n v="0.57850000000000001"/>
    <s v="12-02-04-31-02"/>
    <n v="24119"/>
    <n v="0"/>
    <n v="24119"/>
    <n v="0"/>
    <n v="0"/>
    <n v="0"/>
    <n v="0"/>
    <n v="0"/>
    <n v="0"/>
    <n v="0"/>
    <n v="0"/>
    <n v="0"/>
    <n v="0"/>
    <n v="24119"/>
    <n v="1"/>
    <n v="1055506"/>
    <n v="0"/>
    <n v="0"/>
    <n v="0"/>
    <n v="1"/>
    <n v="1031386"/>
    <n v="24119"/>
    <n v="0"/>
    <n v="0"/>
    <n v="0"/>
    <n v="0"/>
    <n v="1"/>
    <s v="SE MANTIENE LO INFORMADO DEL MES DE MARZO"/>
    <s v="NO"/>
    <s v="SECTORIAL"/>
    <s v="TIENE SÓLO EJECUCIÓN FÍSICA 2022 Y/O POSTERIORES"/>
    <s v="SI"/>
    <s v="NO"/>
    <x v="1"/>
    <s v="NUEVO"/>
  </r>
  <r>
    <n v="40011167"/>
    <s v="CONSERVACIÓN CAMINOS BÁSICOS 2020 CAMINO BÁSICO POR CONSERVACIÓN CAMINO PUERTO BOLDOS - CRUCE LA BARRA, TRAMO DM 0;00 AL DM 2880;00 COMUNA DE TOLTÉN, PROVINCIA DE CAUTÍN, REGIÓN DE LA ARAUCANÍA (SAFI 315829)"/>
    <x v="1"/>
    <s v="CAUTÍN"/>
    <s v="TOLTÉN"/>
    <s v="Camino Puerto Boldos - Cruce La Barra"/>
    <s v="RURAL"/>
    <s v="SI"/>
    <n v="9722"/>
    <m/>
    <m/>
    <m/>
    <s v="kms."/>
    <n v="2.8"/>
    <s v="EJECUCIÓN"/>
    <s v="EJECUCIÓN"/>
    <m/>
    <n v="0"/>
    <d v="2020-10-14T00:00:00"/>
    <d v="2021-06-11T00:00:00"/>
    <n v="0.83630000000000004"/>
    <s v="12-02-04-31-02"/>
    <n v="30861"/>
    <n v="0"/>
    <n v="30861"/>
    <n v="0"/>
    <n v="0"/>
    <n v="0"/>
    <n v="0"/>
    <n v="0"/>
    <n v="0"/>
    <n v="0"/>
    <n v="0"/>
    <n v="0"/>
    <n v="0"/>
    <n v="30861"/>
    <n v="1"/>
    <n v="695818"/>
    <n v="0"/>
    <n v="0"/>
    <n v="0"/>
    <n v="108376"/>
    <n v="556581"/>
    <n v="30861"/>
    <n v="0"/>
    <n v="0"/>
    <n v="0"/>
    <n v="0"/>
    <n v="1"/>
    <s v="SE MANTIENE LO INFORMADO DEL MES DE MARZO"/>
    <s v="NO"/>
    <s v="SECTORIAL"/>
    <s v="TIENE SÓLO EJECUCIÓN FÍSICA 2022 Y/O POSTERIORES"/>
    <s v="SI"/>
    <s v="NO"/>
    <x v="1"/>
    <s v="NUEVO"/>
  </r>
  <r>
    <n v="40011167"/>
    <s v="CONSERVACIÓN CAMINOS BÁSICOS 2020 CAMINO BÁSICO POR CONSERVACIÓN CAMINO TROLL PAILACOYAN, COMUNA DE CARAHUE, PROVINCIA DE CAUTÍN, REGIÓN DE LA ARAUCANÍA (SAFI 315830)"/>
    <x v="1"/>
    <s v="CAUTÍN"/>
    <s v="CARAHUE"/>
    <s v="Camino Troll Pailacoyan, Comuna de Carahue"/>
    <s v="RURAL"/>
    <s v="SI"/>
    <n v="24533"/>
    <m/>
    <m/>
    <m/>
    <s v="kms."/>
    <m/>
    <s v="FUNCIONAMIENTO/OPERACIÓN"/>
    <s v="OPERACIÓN"/>
    <m/>
    <n v="0"/>
    <d v="2020-11-28T00:00:00"/>
    <d v="2022-01-22T00:00:00"/>
    <n v="1"/>
    <s v="12-02-04-31-02"/>
    <n v="0"/>
    <m/>
    <m/>
    <m/>
    <m/>
    <m/>
    <m/>
    <m/>
    <m/>
    <m/>
    <m/>
    <m/>
    <m/>
    <n v="0"/>
    <s v="-"/>
    <n v="1996264"/>
    <n v="0"/>
    <n v="0"/>
    <n v="0"/>
    <n v="0"/>
    <n v="1996264"/>
    <n v="0"/>
    <n v="0"/>
    <n v="0"/>
    <n v="0"/>
    <n v="0"/>
    <n v="1"/>
    <m/>
    <s v="NO"/>
    <s v="SECTORIAL"/>
    <s v="TIENE SÓLO EJECUCIÓN FÍSICA 2022 Y/O POSTERIORES"/>
    <s v="SI"/>
    <s v="NO"/>
    <x v="1"/>
    <s v="NUEVO"/>
  </r>
  <r>
    <n v="40011167"/>
    <s v="CONSERVACIÓN CAMINOS BÁSICOS 2020 CAMINO BÁSICO POR CONSERVACIÓN SAHUELHUE-CAREN, RUTA S-575; DM 0;000A DM 6;500 COMUNA DE MELIPEUCO, PROVINCIA DE CAUTÍN, REGIÓN DE LA ARAUCANÍA (SAFI 318220)"/>
    <x v="1"/>
    <s v="CAUTÍN"/>
    <s v="MELIPEUCO"/>
    <s v="Sahuelhue-Caren."/>
    <s v="RURAL"/>
    <s v="SI"/>
    <n v="6138"/>
    <m/>
    <m/>
    <m/>
    <s v="kms."/>
    <n v="6.5"/>
    <s v="EJECUCIÓN"/>
    <s v="EJECUCIÓN"/>
    <m/>
    <n v="0"/>
    <d v="2021-02-15T00:00:00"/>
    <d v="2022-02-10T00:00:00"/>
    <n v="0.2044"/>
    <s v="12-02-04-31-02"/>
    <n v="1482724"/>
    <n v="0"/>
    <n v="46692"/>
    <n v="60199"/>
    <n v="102600"/>
    <n v="47877"/>
    <n v="0"/>
    <n v="0"/>
    <n v="0"/>
    <n v="188018"/>
    <n v="241334"/>
    <n v="333204"/>
    <n v="462800"/>
    <n v="1482724"/>
    <n v="0.17399999999999999"/>
    <n v="1909123"/>
    <n v="0"/>
    <n v="0"/>
    <n v="0"/>
    <n v="0"/>
    <n v="426399"/>
    <n v="1482724"/>
    <n v="0"/>
    <n v="0"/>
    <n v="0"/>
    <n v="0"/>
    <n v="0.35815764620718521"/>
    <s v="SE MANTIENE LO INFORMADO DEL MES DE MARZO"/>
    <s v="NO"/>
    <s v="SECTORIAL"/>
    <s v="TIENE SÓLO EJECUCIÓN FÍSICA 2022 Y/O POSTERIORES"/>
    <s v="SI"/>
    <s v="NO"/>
    <x v="1"/>
    <s v="NUEVO"/>
  </r>
  <r>
    <n v="40011167"/>
    <s v="CONSERVACIÓN CAMINOS BÁSICOS 2020 CAMINO BÁSICO POR CONSERVACIÓN TRINTRE - LOS SAUCES POR MIRAFLORES, TRAMO DM 13600;00 AL 23800;00; COMUNA DE LOS SAUCES, PROVINCIA DE MALLECO, REGIÓN DE LA ARAUCANÍA (SAFI 318231)"/>
    <x v="1"/>
    <s v="MALLECO"/>
    <s v="LOS SAUCES"/>
    <s v="Trintre - Los Sauces por Miraflores."/>
    <s v="RURAL"/>
    <s v="SI"/>
    <n v="7265"/>
    <m/>
    <m/>
    <m/>
    <s v="kms."/>
    <n v="23.8"/>
    <s v="EJECUCIÓN"/>
    <s v="EJECUCIÓN"/>
    <m/>
    <n v="0"/>
    <d v="2021-04-05T00:00:00"/>
    <d v="2022-09-27T00:00:00"/>
    <n v="0.64"/>
    <s v="12-02-04-31-02"/>
    <n v="1673514"/>
    <n v="0"/>
    <n v="441698"/>
    <n v="260793"/>
    <n v="85000"/>
    <n v="75000"/>
    <n v="65000"/>
    <n v="60000"/>
    <n v="70000"/>
    <n v="35701"/>
    <n v="107300"/>
    <n v="214600"/>
    <n v="258422"/>
    <n v="1673514"/>
    <n v="0.51500000000000001"/>
    <n v="2720609"/>
    <n v="0"/>
    <n v="0"/>
    <n v="0"/>
    <n v="0"/>
    <n v="1047095"/>
    <n v="1673514"/>
    <n v="0"/>
    <n v="0"/>
    <n v="0"/>
    <n v="0"/>
    <n v="0.70189652390328783"/>
    <s v="SE MANTIENE LO INFORMADO DEL MES DE MARZO"/>
    <s v="NO"/>
    <s v="SECTORIAL"/>
    <s v="TIENE SÓLO EJECUCIÓN FÍSICA 2022 Y/O POSTERIORES"/>
    <s v="SI"/>
    <s v="NO"/>
    <x v="1"/>
    <s v="NUEVO"/>
  </r>
  <r>
    <n v="40011167"/>
    <s v="CONSERVACIÓN CAMINOS BÁSICOS 2020 CAMINO BÁSICO POR CONSERVACIÓN CAMINO CAJÓN VILCÚN REFUGIO LLAIMA, COMUNA DE VILCÚN, PROVINCIA DE CAUTÍN, REGIÓN DE LA ARAUCANÍA (SAFI 318232)"/>
    <x v="1"/>
    <s v="CAUTÍN"/>
    <s v="VILCÚN"/>
    <s v="Camino Cajón Vilcún Refugio Llaima"/>
    <s v="RURAL"/>
    <s v="SI"/>
    <n v="28151"/>
    <m/>
    <m/>
    <m/>
    <s v="kms."/>
    <m/>
    <s v="EJECUCIÓN"/>
    <s v="EJECUCIÓN"/>
    <m/>
    <n v="0"/>
    <d v="2021-01-05T00:00:00"/>
    <d v="2022-03-01T00:00:00"/>
    <n v="0.66"/>
    <s v="12-02-04-31-02"/>
    <n v="1084255"/>
    <n v="0"/>
    <n v="306653"/>
    <n v="182034"/>
    <n v="174000"/>
    <n v="200000"/>
    <n v="54255"/>
    <n v="54255"/>
    <n v="113058"/>
    <n v="0"/>
    <n v="0"/>
    <n v="0"/>
    <n v="0"/>
    <n v="1084255"/>
    <n v="0.79600000000000004"/>
    <n v="1906281"/>
    <n v="0"/>
    <n v="0"/>
    <n v="0"/>
    <n v="0"/>
    <n v="822026"/>
    <n v="1084255"/>
    <n v="0"/>
    <n v="0"/>
    <n v="0"/>
    <n v="0"/>
    <n v="0.88376949673211869"/>
    <s v="SE MANTIENE LO INFORMADO DEL MES DE MARZO"/>
    <s v="NO"/>
    <s v="SECTORIAL"/>
    <s v="TIENE SÓLO EJECUCIÓN FÍSICA 2022 Y/O POSTERIORES"/>
    <s v="SI"/>
    <s v="NO"/>
    <x v="1"/>
    <s v="NUEVO"/>
  </r>
  <r>
    <n v="40011167"/>
    <s v="CONSERVACIÓN CAMINOS BÁSICOS 2020 CAMINO BÁSICO POR CONSERVACIÓN CUESTA LAS RAÍCES - CENTRO DE SKY, TRAMO DM 15;000 AL DM 19;065; COMUNA DE LONQUIMAY, PROVINCIA DE MALLECO, REGIÓN DE LA ARAUCANÍA (SAFI 318233)"/>
    <x v="1"/>
    <s v="MALLECO"/>
    <s v="LONQUIMAY"/>
    <s v="Cuesta Las Raíces - Centro de Sky."/>
    <s v="RURAL"/>
    <s v="SI"/>
    <n v="10251"/>
    <m/>
    <m/>
    <m/>
    <s v="kms."/>
    <n v="19"/>
    <s v="EJECUCIÓN"/>
    <s v="EJECUCIÓN"/>
    <m/>
    <n v="0"/>
    <d v="2021-02-18T00:00:00"/>
    <d v="2022-04-14T00:00:00"/>
    <n v="6.9500000000000006E-2"/>
    <s v="12-02-04-31-02"/>
    <n v="944646"/>
    <n v="0"/>
    <n v="0"/>
    <n v="274271"/>
    <n v="195000"/>
    <n v="51232"/>
    <n v="83593"/>
    <n v="32215"/>
    <n v="52553"/>
    <n v="66165"/>
    <n v="189617"/>
    <n v="0"/>
    <n v="0"/>
    <n v="944646"/>
    <n v="0.55100000000000005"/>
    <n v="1230646"/>
    <n v="0"/>
    <n v="0"/>
    <n v="0"/>
    <n v="0"/>
    <n v="286000"/>
    <n v="944646"/>
    <n v="0"/>
    <n v="0"/>
    <n v="0"/>
    <n v="0"/>
    <n v="0.65534930434909799"/>
    <s v="SE MANTIENE LO INFORMADO DEL MES DE MARZO"/>
    <s v="NO"/>
    <s v="SECTORIAL"/>
    <s v="TIENE SÓLO EJECUCIÓN FÍSICA 2022 Y/O POSTERIORES"/>
    <s v="SI"/>
    <s v="NO"/>
    <x v="1"/>
    <s v="NUEVO"/>
  </r>
  <r>
    <n v="40011167"/>
    <s v="CONSERVACIÓN CAMINOS BÁSICOS 2020 CAMINOS BÁSICOS POR CONSERVACIÓN TROVOLHUE - PILMAIQUENCO Y QUECHOCAHUÍN COMUNAS DE CARAHUE Y SAAVEDRA; PROVINCIA DE CAUTÍN; REGIÓN DE LA ARAUCANÍA (SAFI 324875)"/>
    <x v="1"/>
    <s v="CAUTÍN"/>
    <s v="CARAHUE"/>
    <s v="Trovolhue - Pilmaiquenco y Quechocahuín. "/>
    <s v="RURAL"/>
    <s v="SI"/>
    <n v="36983"/>
    <m/>
    <m/>
    <m/>
    <s v="kms."/>
    <m/>
    <s v="DISEÑO ARQUITECTURA/INGENIERÍA"/>
    <s v="PREPARACIÓN ANTECEDENTES LICITACIÓN"/>
    <m/>
    <n v="0"/>
    <d v="2020-12-31T00:00:00"/>
    <d v="2022-03-26T00:00:00"/>
    <n v="0"/>
    <s v="12-02-04-31-02"/>
    <n v="0"/>
    <m/>
    <m/>
    <m/>
    <m/>
    <m/>
    <m/>
    <m/>
    <m/>
    <m/>
    <m/>
    <m/>
    <m/>
    <n v="0"/>
    <s v="-"/>
    <n v="1"/>
    <n v="0"/>
    <n v="0"/>
    <n v="0"/>
    <n v="0"/>
    <n v="1"/>
    <n v="0"/>
    <n v="0"/>
    <n v="0"/>
    <n v="0"/>
    <n v="0"/>
    <n v="1"/>
    <s v="LICITACIÓN QUEDA DESIERTA "/>
    <s v="SI"/>
    <s v="SECTORIAL"/>
    <s v="TIENE SÓLO EJECUCIÓN FÍSICA 2022 Y/O POSTERIORES"/>
    <s v="SI"/>
    <s v="NO"/>
    <x v="1"/>
    <s v="NUEVO"/>
  </r>
  <r>
    <n v="40011167"/>
    <s v="CONSERVACIÓN CAMINOS BÁSICOS 2020 CAMINO BÁSICO TERMINACIÓN CRISTO CARHUELLO - QUELHUE; COMUNA DE PUCÓN; PROVINCIA DE CAUTÍN; REGIÓN DE LA ARAUCANÍA (SAFI 325007)"/>
    <x v="1"/>
    <s v="CAUTÍN"/>
    <s v="PUCÓN"/>
    <s v="Cristo Carhuello - Quelhue"/>
    <s v="RURAL"/>
    <s v="SI"/>
    <n v="28523"/>
    <m/>
    <m/>
    <m/>
    <s v="kms."/>
    <m/>
    <s v="FUNCIONAMIENTO/OPERACIÓN"/>
    <s v="OPERACIÓN"/>
    <m/>
    <n v="0"/>
    <d v="2021-02-12T00:00:00"/>
    <d v="2021-10-10T00:00:00"/>
    <n v="1"/>
    <s v="12-02-04-31-02"/>
    <n v="0"/>
    <m/>
    <m/>
    <m/>
    <m/>
    <m/>
    <m/>
    <m/>
    <m/>
    <m/>
    <m/>
    <m/>
    <m/>
    <n v="0"/>
    <s v="-"/>
    <n v="699491"/>
    <n v="0"/>
    <n v="0"/>
    <n v="0"/>
    <n v="0"/>
    <n v="699491"/>
    <n v="0"/>
    <n v="0"/>
    <n v="0"/>
    <n v="0"/>
    <n v="0"/>
    <n v="1"/>
    <s v="CONTRATO EN OPERACIÓN"/>
    <s v="NO"/>
    <s v="SECTORIAL"/>
    <s v="FINALIZADA FÍSICA Y FINANCIERAMENTE"/>
    <s v="SI"/>
    <s v="NO"/>
    <x v="1"/>
    <s v="NUEVO"/>
  </r>
  <r>
    <n v="40011167"/>
    <s v="CONSERVACIÓN CAMINOS BÁSICOS 2020 - 2020 CAMINO BÁSICO POR CONSERVACIÓN PICHICHELLE - PELECO; COMUNA DE TEODORO SCHMIDT; PROVINCIA DE CAUTÍN; REGIÓN DE LA ARAUCANÍA (SAFI 325008)"/>
    <x v="1"/>
    <s v="CAUTÍN"/>
    <s v="TEODORO SCHMIDT"/>
    <s v=" Pichichelle - Peleco."/>
    <s v="RURAL"/>
    <s v="SI"/>
    <n v="15045"/>
    <m/>
    <m/>
    <m/>
    <s v="kms."/>
    <m/>
    <s v="EJECUCIÓN"/>
    <s v="EJECUCIÓN"/>
    <m/>
    <n v="0"/>
    <d v="2021-02-18T00:00:00"/>
    <d v="2022-04-14T00:00:00"/>
    <n v="0.97"/>
    <s v="12-02-04-31-02"/>
    <n v="211705"/>
    <n v="0"/>
    <n v="201000"/>
    <n v="10705"/>
    <n v="0"/>
    <n v="0"/>
    <n v="0"/>
    <n v="0"/>
    <n v="0"/>
    <n v="0"/>
    <n v="0"/>
    <n v="0"/>
    <n v="0"/>
    <n v="211705"/>
    <n v="1"/>
    <n v="1111628"/>
    <n v="0"/>
    <n v="0"/>
    <n v="0"/>
    <n v="0"/>
    <n v="899923"/>
    <n v="211705"/>
    <n v="0"/>
    <n v="0"/>
    <n v="0"/>
    <n v="0"/>
    <n v="1"/>
    <s v="SE MANTIENE LO INFORMADO DEL MES DE MARZO"/>
    <s v="NO"/>
    <s v="SECTORIAL"/>
    <s v="TIENE SÓLO EJECUCIÓN FÍSICA 2022 Y/O POSTERIORES"/>
    <s v="SI"/>
    <s v="NO"/>
    <x v="1"/>
    <s v="NUEVO"/>
  </r>
  <r>
    <n v="30370477"/>
    <s v="CONSERVACIÓN DE CAMINOS ACCESO COMUNIDADES INDÍGENAS"/>
    <x v="2"/>
    <s v="TODAS"/>
    <s v="TODAS"/>
    <s v="N/A"/>
    <s v="RURAL"/>
    <s v="SI"/>
    <n v="407395"/>
    <n v="18600"/>
    <n v="4.5655935885320145E-2"/>
    <n v="177"/>
    <s v="kms."/>
    <n v="327.8"/>
    <s v="EJECUCIÓN"/>
    <s v="EJECUCIÓN"/>
    <s v="N/A"/>
    <n v="8552914"/>
    <d v="2016-08-01T00:00:00"/>
    <d v="2020-12-01T00:00:00"/>
    <n v="0.76"/>
    <s v="12-02-04-31-02"/>
    <n v="0"/>
    <n v="0"/>
    <n v="0"/>
    <n v="0"/>
    <n v="0"/>
    <n v="0"/>
    <n v="0"/>
    <n v="0"/>
    <n v="0"/>
    <n v="0"/>
    <n v="0"/>
    <n v="0"/>
    <n v="0"/>
    <n v="0"/>
    <s v="-"/>
    <n v="8494602"/>
    <n v="2154330"/>
    <n v="4786838"/>
    <n v="1069784"/>
    <n v="483650"/>
    <n v="0"/>
    <n v="0"/>
    <n v="0"/>
    <n v="0"/>
    <n v="0"/>
    <n v="0"/>
    <n v="1"/>
    <m/>
    <s v="NO"/>
    <s v="SECTORIAL"/>
    <s v="TIENE SÓLO EJECUCIÓN FÍSICA 2022 Y/O POSTERIORES"/>
    <s v="SI"/>
    <s v="NO"/>
    <x v="0"/>
    <s v="ORIGINAL"/>
  </r>
  <r>
    <n v="30370477"/>
    <s v="CONSERVACIÓN DE CAMINOS ACCESO COMUNIDADES INDÍGENAS (SAFI 300781)"/>
    <x v="2"/>
    <s v="CAUTÍN"/>
    <s v="CARAHUE"/>
    <s v="comunidades de Luis Cariñanco; Juan Currimil; Currihual Y Huenchual; Kma y Ksau Mau; Ramón Levío; Fco Lázaro; Felipe Inan; Antonio Naipio; José Aillapán; Manuel Epullán; Paineo Collío; Painen Quilahueque; Vicente Paillalef y José Llancao"/>
    <s v="RURAL"/>
    <s v="SI"/>
    <n v="24533"/>
    <n v="1160"/>
    <n v="4.7283251131129501E-2"/>
    <n v="14"/>
    <s v="kms."/>
    <n v="20.6"/>
    <s v="FUNCIONAMIENTO/OPERACIÓN"/>
    <s v="OPERACIÓN"/>
    <s v="N/A"/>
    <n v="452216"/>
    <d v="2019-09-25T00:00:00"/>
    <d v="2020-10-19T00:00:00"/>
    <n v="1"/>
    <s v="12-02-04-31-02"/>
    <n v="0"/>
    <m/>
    <m/>
    <m/>
    <m/>
    <m/>
    <m/>
    <m/>
    <m/>
    <m/>
    <m/>
    <m/>
    <m/>
    <n v="0"/>
    <s v="-"/>
    <n v="442388"/>
    <n v="0"/>
    <n v="0"/>
    <n v="23053"/>
    <n v="419335"/>
    <n v="0"/>
    <n v="0"/>
    <n v="0"/>
    <n v="0"/>
    <n v="0"/>
    <n v="0"/>
    <n v="1"/>
    <m/>
    <s v="NO"/>
    <s v="SECTORIAL"/>
    <s v="FINALIZADA FÍSICA Y FINANCIERAMENTE"/>
    <s v="SI"/>
    <s v="NO"/>
    <x v="1"/>
    <s v="ORIGINAL"/>
  </r>
  <r>
    <n v="30370477"/>
    <s v="CONSERVACIÓN DE CAMINOS EN COMUNIDADES INDÍGENAS (SAFI 263198)"/>
    <x v="2"/>
    <s v="CAUTÍN"/>
    <s v="FREIRE"/>
    <s v=" Epu Francisco; Santiago Coñoemnán; Millaqueo Colimán ; Fernando Hueche y Francisco Huenchuñir"/>
    <s v="RURAL"/>
    <s v="SI"/>
    <n v="24606"/>
    <n v="660"/>
    <n v="2.682272616435016E-2"/>
    <n v="5"/>
    <s v="kms."/>
    <s v="22,2"/>
    <s v="FUNCIONAMIENTO/OPERACIÓN"/>
    <s v="OPERACIÓN"/>
    <s v="N/A"/>
    <n v="252003.17499999999"/>
    <d v="2017-05-16T00:00:00"/>
    <d v="2018-03-12T00:00:00"/>
    <n v="1"/>
    <s v="12-02-04-31-02"/>
    <n v="0"/>
    <m/>
    <m/>
    <m/>
    <m/>
    <m/>
    <m/>
    <m/>
    <m/>
    <m/>
    <m/>
    <m/>
    <m/>
    <n v="0"/>
    <s v="-"/>
    <n v="252003"/>
    <n v="132221"/>
    <n v="119782"/>
    <n v="0"/>
    <n v="0"/>
    <n v="0"/>
    <n v="0"/>
    <n v="0"/>
    <n v="0"/>
    <n v="0"/>
    <n v="0"/>
    <n v="1"/>
    <m/>
    <s v="NO"/>
    <s v="SECTORIAL"/>
    <s v="FINALIZADA FÍSICA Y FINANCIERAMENTE"/>
    <s v="SI"/>
    <s v="NO"/>
    <x v="1"/>
    <s v="ORIGINAL"/>
  </r>
  <r>
    <n v="30370477"/>
    <s v="CONSERVACIÓN CAMINOS DE ACCESO A COMUNIDADES INDÍGENAS (SAFI 267599)"/>
    <x v="2"/>
    <s v="CAUTÍN"/>
    <s v="FREIRE"/>
    <s v="comunidades de Juan Rañileo; Aillapi 2; Juan Hueche; Quinchao Calderón; José Aillañir; Fermín Manquilef"/>
    <s v="RURAL"/>
    <s v="SI"/>
    <n v="24606"/>
    <n v="792"/>
    <n v="3.2187271397220191E-2"/>
    <n v="6"/>
    <s v="kms."/>
    <s v="22,2"/>
    <s v="FUNCIONAMIENTO/OPERACIÓN"/>
    <s v="OPERACIÓN"/>
    <s v="N/A"/>
    <n v="369283.82799999998"/>
    <d v="2017-11-24T00:00:00"/>
    <d v="2018-05-23T00:00:00"/>
    <n v="1"/>
    <s v="12-02-04-31-02"/>
    <n v="0"/>
    <m/>
    <m/>
    <m/>
    <m/>
    <m/>
    <m/>
    <m/>
    <m/>
    <m/>
    <m/>
    <m/>
    <m/>
    <n v="0"/>
    <s v="-"/>
    <n v="369284"/>
    <n v="63709"/>
    <n v="305575"/>
    <n v="0"/>
    <n v="0"/>
    <n v="0"/>
    <n v="0"/>
    <n v="0"/>
    <n v="0"/>
    <n v="0"/>
    <n v="0"/>
    <n v="1"/>
    <m/>
    <s v="NO"/>
    <s v="SECTORIAL"/>
    <s v="FINALIZADA FÍSICA Y FINANCIERAMENTE"/>
    <s v="SI"/>
    <s v="NO"/>
    <x v="1"/>
    <s v="ORIGINAL"/>
  </r>
  <r>
    <n v="30370477"/>
    <s v="CONSERVACIÓN DE CAMINOS DE ACCESO COMUNIDADES INDÍGENAS (SAFI 254728)"/>
    <x v="2"/>
    <s v="CAUTÍN"/>
    <s v="FREIRE"/>
    <s v=" Comunidades de Pascual Temo; José Carvajal y Manuel Antonio Manquilef"/>
    <s v="RURAL"/>
    <s v="SI"/>
    <n v="12450"/>
    <n v="264"/>
    <n v="2.1204819277108433E-2"/>
    <n v="3"/>
    <s v="kms."/>
    <n v="14.7"/>
    <s v="FUNCIONAMIENTO/OPERACIÓN"/>
    <s v="OPERACIÓN"/>
    <s v="N/A"/>
    <n v="217076.217"/>
    <d v="2017-03-25T00:00:00"/>
    <d v="2017-11-20T00:00:00"/>
    <n v="1"/>
    <s v="12-02-04-31-02"/>
    <n v="0"/>
    <m/>
    <m/>
    <m/>
    <m/>
    <m/>
    <m/>
    <m/>
    <m/>
    <m/>
    <m/>
    <m/>
    <m/>
    <n v="0"/>
    <s v="-"/>
    <n v="217076"/>
    <n v="213822"/>
    <n v="3254"/>
    <n v="0"/>
    <n v="0"/>
    <n v="0"/>
    <n v="0"/>
    <n v="0"/>
    <n v="0"/>
    <n v="0"/>
    <n v="0"/>
    <n v="1"/>
    <m/>
    <s v="NO"/>
    <s v="SECTORIAL"/>
    <s v="FINALIZADA FÍSICA Y FINANCIERAMENTE"/>
    <s v="SI"/>
    <s v="NO"/>
    <x v="1"/>
    <s v="ORIGINAL"/>
  </r>
  <r>
    <n v="30370477"/>
    <s v="CONSERVACIÓN DE CAMINOS DE ACCESO COMUNIDADES INDÍGENAS (SAFI 270362)"/>
    <x v="2"/>
    <s v="CAUTÍN"/>
    <s v="LAUTARO"/>
    <s v=" Antonio Calluleo; Bernardo ñanco; Antonio Callupán; Pichinao; Juan Catrupai; Huinca Railao; José Chureo; Santos Curilao; Mateo Ñiripil; Juan Huenchunao; Quintrileo; Mario Cheuqueman y Traipe Cheuquel"/>
    <s v="RURAL"/>
    <s v="SI"/>
    <n v="38013"/>
    <n v="1248"/>
    <n v="3.2830873648488676E-2"/>
    <n v="13"/>
    <s v="kms."/>
    <s v="26,5"/>
    <s v="FUNCIONAMIENTO/OPERACIÓN"/>
    <s v="OPERACIÓN"/>
    <s v="N/A"/>
    <n v="504310.886"/>
    <d v="2017-12-16T00:00:00"/>
    <d v="2018-08-28T00:00:00"/>
    <n v="1"/>
    <s v="12-02-04-31-02"/>
    <n v="0"/>
    <m/>
    <m/>
    <m/>
    <m/>
    <m/>
    <m/>
    <m/>
    <m/>
    <m/>
    <m/>
    <m/>
    <m/>
    <n v="0"/>
    <s v="-"/>
    <n v="504311"/>
    <n v="0"/>
    <n v="504311"/>
    <n v="0"/>
    <n v="0"/>
    <n v="0"/>
    <n v="0"/>
    <n v="0"/>
    <n v="0"/>
    <n v="0"/>
    <n v="0"/>
    <n v="1"/>
    <m/>
    <s v="NO"/>
    <s v="SECTORIAL"/>
    <s v="FINALIZADA FÍSICA Y FINANCIERAMENTE"/>
    <s v="SI"/>
    <s v="NO"/>
    <x v="1"/>
    <s v="ORIGINAL"/>
  </r>
  <r>
    <n v="30370477"/>
    <s v="CONSERVACIÓN CAMINOS DE ACCESO A COMUNIDADES INDÍGENAS (SAFI 267640)"/>
    <x v="2"/>
    <s v="CAUTÍN"/>
    <s v="NUEVA IMPERIAL"/>
    <s v="comunidades de Lorenzo Quintrileo; Esteban Huiliñir; Martín Catrieo; Antonio Huilcan; Felipe Collihuín; Miguel Licanqueo; Cheuquecoi Fuchahuinca y Pedro Manquellán"/>
    <s v="RURAL"/>
    <s v="SI"/>
    <n v="32510"/>
    <n v="736"/>
    <n v="2.2639187942171641E-2"/>
    <n v="8"/>
    <s v="kms."/>
    <s v="15,7"/>
    <s v="FUNCIONAMIENTO/OPERACIÓN"/>
    <s v="OPERACIÓN"/>
    <s v="N/A"/>
    <n v="379395.63399999996"/>
    <d v="2017-11-24T00:00:00"/>
    <d v="2018-05-23T00:00:00"/>
    <n v="1"/>
    <s v="12-02-04-31-02"/>
    <n v="0"/>
    <m/>
    <m/>
    <m/>
    <m/>
    <m/>
    <m/>
    <m/>
    <m/>
    <m/>
    <m/>
    <m/>
    <m/>
    <n v="0"/>
    <s v="-"/>
    <n v="379396"/>
    <n v="11282"/>
    <n v="368114"/>
    <n v="0"/>
    <n v="0"/>
    <n v="0"/>
    <n v="0"/>
    <n v="0"/>
    <n v="0"/>
    <n v="0"/>
    <n v="0"/>
    <n v="1"/>
    <m/>
    <s v="NO"/>
    <s v="SECTORIAL"/>
    <s v="FINALIZADA FÍSICA Y FINANCIERAMENTE"/>
    <s v="SI"/>
    <s v="NO"/>
    <x v="1"/>
    <s v="ORIGINAL"/>
  </r>
  <r>
    <n v="30370477"/>
    <s v="CONSERVACIÓN DE CAMINOS DE ACCESO COMUNIDADES INDÍGENAS (SAFI 282930)"/>
    <x v="2"/>
    <s v="CAUTÍN"/>
    <s v="SAAVEDRA"/>
    <s v=" Comunidades de Pullayán; Daullico; Cayurranqui; Cudaco; El Alma; Catrerehue; Llaguey; Juan Martín Rapimán; Pascual Paillalef y Huapi Comoe "/>
    <s v="RURAL"/>
    <s v="SI"/>
    <n v="12450"/>
    <n v="880"/>
    <n v="7.0682730923694773E-2"/>
    <n v="10"/>
    <s v="kms."/>
    <n v="18.3"/>
    <s v="FUNCIONAMIENTO/OPERACIÓN"/>
    <s v="OPERACIÓN"/>
    <s v="N/A"/>
    <n v="417570"/>
    <d v="2018-12-29T00:00:00"/>
    <d v="2019-09-25T00:00:00"/>
    <n v="1"/>
    <s v="12-02-04-31-02"/>
    <n v="0"/>
    <m/>
    <m/>
    <m/>
    <m/>
    <m/>
    <m/>
    <m/>
    <m/>
    <m/>
    <m/>
    <m/>
    <m/>
    <n v="0"/>
    <s v="-"/>
    <n v="420401"/>
    <n v="0"/>
    <n v="0"/>
    <n v="420401"/>
    <n v="0"/>
    <n v="0"/>
    <n v="0"/>
    <n v="0"/>
    <n v="0"/>
    <n v="0"/>
    <n v="0"/>
    <n v="1"/>
    <m/>
    <s v="NO"/>
    <s v="SECTORIAL"/>
    <s v="FINALIZADA FÍSICA Y FINANCIERAMENTE"/>
    <s v="SI"/>
    <s v="NO"/>
    <x v="1"/>
    <s v="ORIGINAL"/>
  </r>
  <r>
    <n v="30370477"/>
    <s v="CONSERVACIÓN DE CAMINOS EN COMUNIDADES INDÍGENAS ('SAFI 263222)"/>
    <x v="2"/>
    <s v="CAUTÍN"/>
    <s v="TEODORO SCHMIDT"/>
    <s v="comunidades de Rucacura; Nomellanqui; Quillaqueo; Yenehue; Malahue; Los Carreras; Llaguepulli; Lumahue; Milanhue; Pedro Pirul; Las Dalias y Margarita Quilaqueo"/>
    <s v="RURAL"/>
    <s v="SI"/>
    <n v="15045"/>
    <n v="1728"/>
    <n v="0.11485543369890329"/>
    <n v="12"/>
    <s v="kms."/>
    <n v="20"/>
    <s v="FUNCIONAMIENTO/OPERACIÓN"/>
    <s v="OPERACIÓN"/>
    <s v="N/A"/>
    <n v="437286.07500000001"/>
    <d v="2017-09-08T00:00:00"/>
    <d v="2018-11-17T00:00:00"/>
    <n v="1"/>
    <s v="12-02-04-31-02"/>
    <n v="0"/>
    <m/>
    <m/>
    <m/>
    <m/>
    <m/>
    <m/>
    <m/>
    <m/>
    <m/>
    <m/>
    <m/>
    <m/>
    <n v="0"/>
    <s v="-"/>
    <n v="437286"/>
    <n v="21785"/>
    <n v="415501"/>
    <n v="0"/>
    <n v="0"/>
    <n v="0"/>
    <n v="0"/>
    <n v="0"/>
    <n v="0"/>
    <n v="0"/>
    <n v="0"/>
    <n v="1"/>
    <m/>
    <s v="NO"/>
    <s v="SECTORIAL"/>
    <s v="FINALIZADA FÍSICA Y FINANCIERAMENTE"/>
    <s v="SI"/>
    <s v="NO"/>
    <x v="1"/>
    <s v="ORIGINAL"/>
  </r>
  <r>
    <n v="30370477"/>
    <s v="CONSERVACIÓN DE CAMINOS EN COMUNIDADES INDÍGENAS (SAFI 270947)"/>
    <x v="2"/>
    <s v="CAUTÍN"/>
    <s v="TOLTÉN"/>
    <s v="en las comunidades de Andrés Antillanca; Lorenzo Manquilaf; Antonio Antillanca y Eugenio Cural"/>
    <s v="RURAL"/>
    <s v="SI"/>
    <n v="9722"/>
    <n v="432"/>
    <n v="4.4435301378317221E-2"/>
    <n v="4"/>
    <s v="kms."/>
    <n v="8"/>
    <s v="FUNCIONAMIENTO/OPERACIÓN"/>
    <s v="OPERACIÓN"/>
    <s v="N/A"/>
    <n v="125849.408"/>
    <d v="2017-09-29T00:00:00"/>
    <d v="2018-03-28T00:00:00"/>
    <n v="1"/>
    <s v="12-02-04-31-02"/>
    <n v="0"/>
    <m/>
    <m/>
    <m/>
    <m/>
    <m/>
    <m/>
    <m/>
    <m/>
    <m/>
    <m/>
    <m/>
    <m/>
    <n v="0"/>
    <s v="-"/>
    <n v="125849"/>
    <n v="123124"/>
    <n v="2725"/>
    <n v="0"/>
    <n v="0"/>
    <n v="0"/>
    <n v="0"/>
    <n v="0"/>
    <n v="0"/>
    <n v="0"/>
    <n v="0"/>
    <n v="1"/>
    <m/>
    <s v="NO"/>
    <s v="SECTORIAL"/>
    <s v="FINALIZADA FÍSICA Y FINANCIERAMENTE"/>
    <s v="SI"/>
    <s v="NO"/>
    <x v="1"/>
    <s v="ORIGINAL"/>
  </r>
  <r>
    <n v="30370477"/>
    <s v="CONSERVACIÓN CAMINOS DE ACCESO A COMUNIDADES INDÍGENAS (SAFI 254733)"/>
    <x v="2"/>
    <s v="CAUTÍN"/>
    <s v="TOLTÉN"/>
    <m/>
    <s v="RURAL"/>
    <s v="SI"/>
    <n v="9722"/>
    <n v="1080"/>
    <n v="0.11108825344579305"/>
    <n v="10"/>
    <s v="kms."/>
    <n v="18"/>
    <s v="EJECUCIÓN"/>
    <s v="CON TÉRMINO ANTICIPADO"/>
    <s v="N/A"/>
    <n v="62928.308000000005"/>
    <d v="2017-04-07T00:00:00"/>
    <d v="2017-10-04T00:00:00"/>
    <n v="0.1201"/>
    <s v="12-02-04-31-02"/>
    <n v="0"/>
    <m/>
    <m/>
    <m/>
    <m/>
    <m/>
    <m/>
    <m/>
    <m/>
    <m/>
    <m/>
    <m/>
    <m/>
    <n v="0"/>
    <s v="-"/>
    <n v="62928"/>
    <n v="45358"/>
    <n v="17570"/>
    <n v="0"/>
    <n v="0"/>
    <n v="0"/>
    <n v="0"/>
    <n v="0"/>
    <n v="0"/>
    <n v="0"/>
    <n v="0"/>
    <n v="1"/>
    <m/>
    <s v="SI"/>
    <s v="SECTORIAL"/>
    <s v="TIENE SÓLO EJECUCIÓN FÍSICA 2022 Y/O POSTERIORES"/>
    <s v="SI"/>
    <s v="NO"/>
    <x v="1"/>
    <s v="ORIGINAL"/>
  </r>
  <r>
    <n v="30370477"/>
    <s v="CONSULTORÍA OBRAS CONSERVACIÓN DE CAMINOS EN COMUNIDADES INDÍGENAS RED VIAL COMUNAL CAUTÍN 3 (SAFI 273183)"/>
    <x v="2"/>
    <s v="CAUTÍN"/>
    <s v="VARIAS"/>
    <s v="N/A"/>
    <s v="RURAL"/>
    <s v="N/A"/>
    <s v="N/A"/>
    <s v="N/A"/>
    <s v="N/A"/>
    <s v="N/A"/>
    <s v="Otro"/>
    <s v="N/A"/>
    <s v="EJECUCIÓN"/>
    <s v="TERMINADO"/>
    <s v="N/A"/>
    <n v="1"/>
    <d v="2018-12-30T00:00:00"/>
    <d v="2021-12-30T00:00:00"/>
    <n v="1"/>
    <s v="12-02-04-31-02"/>
    <n v="0"/>
    <m/>
    <m/>
    <m/>
    <m/>
    <m/>
    <m/>
    <m/>
    <m/>
    <m/>
    <m/>
    <m/>
    <m/>
    <n v="0"/>
    <s v="-"/>
    <n v="1"/>
    <n v="0"/>
    <n v="1"/>
    <n v="0"/>
    <n v="0"/>
    <n v="0"/>
    <n v="0"/>
    <n v="0"/>
    <n v="0"/>
    <n v="0"/>
    <n v="0"/>
    <n v="1"/>
    <m/>
    <s v="NO"/>
    <s v="SECTORIAL"/>
    <s v="TIENE SÓLO EJECUCIÓN FÍSICA 2022 Y/O POSTERIORES"/>
    <s v="SI"/>
    <s v="NO"/>
    <x v="1"/>
    <s v="ORIGINAL"/>
  </r>
  <r>
    <n v="30370477"/>
    <s v="CONSERVACIÓN DE CAMINOS DE ACCESO COMUNIDADES INDÍGENAS (SAFI 270364)"/>
    <x v="2"/>
    <s v="CAUTÍN"/>
    <s v="VILCÚN"/>
    <s v="Llancao; Samil España; Collin Sur; Lican; José Epueque"/>
    <s v="RURAL"/>
    <s v="SI"/>
    <n v="28151"/>
    <n v="560"/>
    <n v="1.9892721395332314E-2"/>
    <n v="5"/>
    <s v="kms."/>
    <n v="20"/>
    <s v="FUNCIONAMIENTO/OPERACIÓN"/>
    <s v="OPERACIÓN"/>
    <s v="N/A"/>
    <n v="654556"/>
    <d v="2018-01-27T00:00:00"/>
    <d v="2018-09-24T00:00:00"/>
    <n v="0.99580000000000002"/>
    <s v="12-02-04-31-02"/>
    <n v="0"/>
    <m/>
    <m/>
    <m/>
    <m/>
    <m/>
    <m/>
    <m/>
    <m/>
    <m/>
    <m/>
    <m/>
    <m/>
    <n v="0"/>
    <s v="-"/>
    <n v="654556"/>
    <n v="0"/>
    <n v="651857"/>
    <n v="2699"/>
    <n v="0"/>
    <n v="0"/>
    <n v="0"/>
    <n v="0"/>
    <n v="0"/>
    <n v="0"/>
    <n v="0"/>
    <n v="1"/>
    <m/>
    <s v="NO"/>
    <s v="SECTORIAL"/>
    <s v="FINALIZADA FÍSICA Y FINANCIERAMENTE"/>
    <s v="SI"/>
    <s v="NO"/>
    <x v="1"/>
    <s v="ORIGINAL"/>
  </r>
  <r>
    <n v="30370477"/>
    <s v="CONSERVACIÓN DE CAMINOS DE ACCESO COMUNIDADES INDÍGENAS (SAFI 263226)"/>
    <x v="2"/>
    <s v="MALLECO"/>
    <s v="CURACAUTÍN"/>
    <s v=" Ignacio Trecanao; Miguel Cheuquepan y Rayen Lafquen"/>
    <s v="RURAL"/>
    <s v="SI"/>
    <n v="17413"/>
    <n v="348"/>
    <n v="1.9985068626887956E-2"/>
    <n v="3"/>
    <s v="kms."/>
    <n v="10"/>
    <s v="FUNCIONAMIENTO/OPERACIÓN"/>
    <s v="OPERACIÓN"/>
    <s v="N/A"/>
    <n v="288111"/>
    <d v="2018-04-03T00:00:00"/>
    <d v="2018-12-29T00:00:00"/>
    <n v="1"/>
    <s v="12-02-04-31-02"/>
    <n v="0"/>
    <m/>
    <m/>
    <m/>
    <m/>
    <m/>
    <m/>
    <m/>
    <m/>
    <m/>
    <m/>
    <m/>
    <m/>
    <n v="0"/>
    <s v="-"/>
    <n v="288111"/>
    <n v="0"/>
    <n v="246586"/>
    <n v="41525"/>
    <n v="0"/>
    <n v="0"/>
    <n v="0"/>
    <n v="0"/>
    <n v="0"/>
    <n v="0"/>
    <n v="0"/>
    <n v="1"/>
    <m/>
    <s v="NO"/>
    <s v="SECTORIAL"/>
    <s v="FINALIZADA FÍSICA Y FINANCIERAMENTE"/>
    <s v="SI"/>
    <s v="NO"/>
    <x v="1"/>
    <s v="ORIGINAL"/>
  </r>
  <r>
    <n v="30370477"/>
    <s v="CONSERVACIÓN DE CAMINOS EN COMUNIDADES INDÍGENAS (SAFI 270366)"/>
    <x v="2"/>
    <s v="MALLECO"/>
    <s v="CURACAUTÍN"/>
    <s v=" comunidades de Ignacio Trecanao; Rayén Lafquén; Liempi Colipi y Tricauco II"/>
    <s v="RURAL"/>
    <s v="SI"/>
    <n v="17413"/>
    <n v="464"/>
    <n v="2.6646758169183944E-2"/>
    <n v="4"/>
    <s v="kms."/>
    <n v="10"/>
    <s v="FUNCIONAMIENTO/OPERACIÓN"/>
    <s v="OPERACIÓN"/>
    <s v="N/A"/>
    <n v="206638.636"/>
    <d v="2017-05-23T00:00:00"/>
    <d v="2017-11-19T00:00:00"/>
    <n v="1"/>
    <s v="12-02-04-31-02"/>
    <n v="0"/>
    <m/>
    <m/>
    <m/>
    <m/>
    <m/>
    <m/>
    <m/>
    <m/>
    <m/>
    <m/>
    <m/>
    <m/>
    <n v="0"/>
    <s v="-"/>
    <n v="206638"/>
    <n v="70668"/>
    <n v="135970"/>
    <n v="0"/>
    <n v="0"/>
    <n v="0"/>
    <n v="0"/>
    <n v="0"/>
    <n v="0"/>
    <n v="0"/>
    <n v="0"/>
    <n v="1"/>
    <m/>
    <s v="NO"/>
    <s v="SECTORIAL"/>
    <s v="FINALIZADA FÍSICA Y FINANCIERAMENTE"/>
    <s v="SI"/>
    <s v="NO"/>
    <x v="1"/>
    <s v="ORIGINAL"/>
  </r>
  <r>
    <n v="30370477"/>
    <s v="CONSERVACIÓN DE CAMINOS DE ACCESO COMUNIDADES INDÍGENAS (SAFI 270368)"/>
    <x v="2"/>
    <s v="MALLECO"/>
    <s v="LONQUIMAY"/>
    <s v=" Dgo Cayuqueo; Benancio Cumillán de Cruzaco; Manuel Queupo; Pedro Calfuqueo; Fco Cayul; Kuilimento; Gregorio Nehuén y Paulino Huaiquillán"/>
    <s v="RURAL"/>
    <s v="SI"/>
    <n v="10251"/>
    <n v="832"/>
    <n v="8.116281338406009E-2"/>
    <n v="8"/>
    <s v="kms."/>
    <n v="30"/>
    <s v="EJECUCIÓN"/>
    <s v="CON TÉRMINO ANTICIPADO"/>
    <s v="N/A"/>
    <n v="0"/>
    <d v="2019-04-30T00:00:00"/>
    <d v="2019-05-28T00:00:00"/>
    <n v="0"/>
    <s v="12-02-04-31-02"/>
    <n v="0"/>
    <m/>
    <m/>
    <m/>
    <m/>
    <m/>
    <m/>
    <m/>
    <m/>
    <m/>
    <m/>
    <m/>
    <m/>
    <n v="0"/>
    <s v="-"/>
    <n v="0"/>
    <n v="0"/>
    <n v="0"/>
    <n v="0"/>
    <n v="0"/>
    <n v="0"/>
    <n v="0"/>
    <n v="0"/>
    <n v="0"/>
    <n v="0"/>
    <n v="0"/>
    <s v="-"/>
    <m/>
    <s v="SI"/>
    <s v="SECTORIAL"/>
    <s v="TIENE SÓLO EJECUCIÓN FÍSICA 2022 Y/O POSTERIORES"/>
    <s v="SI"/>
    <s v="NO"/>
    <x v="1"/>
    <s v="ORIGINAL"/>
  </r>
  <r>
    <n v="30370477"/>
    <s v="CONSERVACIÓN DE CAMINOS EN COMUNIDADES INDÍGENAS (SAFI 263245)"/>
    <x v="2"/>
    <s v="MALLECO"/>
    <s v="LONQUIMAY"/>
    <s v="comunidades de Pehuenco Bajo; Paulino Huaquillán; Atai Pehuén; Lof Mapu 1 y Lof Mapu 2"/>
    <s v="RURAL"/>
    <s v="SI"/>
    <n v="10251"/>
    <n v="520"/>
    <n v="5.0726758365037559E-2"/>
    <n v="5"/>
    <s v="kms."/>
    <s v="19,4"/>
    <s v="FUNCIONAMIENTO/OPERACIÓN"/>
    <s v="OPERACIÓN"/>
    <s v="N/A"/>
    <n v="301109.67800000001"/>
    <d v="2017-05-10T00:00:00"/>
    <d v="2018-02-04T00:00:00"/>
    <n v="1"/>
    <s v="12-02-04-31-02"/>
    <n v="0"/>
    <m/>
    <m/>
    <m/>
    <m/>
    <m/>
    <m/>
    <m/>
    <m/>
    <m/>
    <m/>
    <m/>
    <m/>
    <n v="0"/>
    <s v="-"/>
    <n v="301110"/>
    <n v="109240"/>
    <n v="191870"/>
    <n v="0"/>
    <n v="0"/>
    <n v="0"/>
    <n v="0"/>
    <n v="0"/>
    <n v="0"/>
    <n v="0"/>
    <n v="0"/>
    <n v="1"/>
    <m/>
    <s v="NO"/>
    <s v="SECTORIAL"/>
    <s v="FINALIZADA FÍSICA Y FINANCIERAMENTE"/>
    <s v="SI"/>
    <s v="NO"/>
    <x v="1"/>
    <s v="ORIGINAL"/>
  </r>
  <r>
    <n v="30370477"/>
    <s v="CONSERVACIÓN DE CAMINOS DE ACCESO A COMUNIDADES INDÍGENAS (SAFI 274800)"/>
    <x v="2"/>
    <s v="MALLECO"/>
    <s v="LONQUIMAY"/>
    <s v="comunidades de Cruzaco e Icalma"/>
    <s v="RURAL"/>
    <s v="SI"/>
    <n v="10251"/>
    <n v="208"/>
    <n v="2.0290703346015022E-2"/>
    <n v="2"/>
    <s v="kms."/>
    <n v="12.2"/>
    <s v="FUNCIONAMIENTO/OPERACIÓN"/>
    <s v="OPERACIÓN"/>
    <s v="N/A"/>
    <n v="202064"/>
    <d v="2018-01-10T00:00:00"/>
    <d v="2019-01-01T00:00:00"/>
    <n v="1"/>
    <s v="12-02-04-31-02"/>
    <n v="0"/>
    <m/>
    <m/>
    <m/>
    <m/>
    <m/>
    <m/>
    <m/>
    <m/>
    <m/>
    <m/>
    <m/>
    <m/>
    <n v="0"/>
    <s v="-"/>
    <n v="202064"/>
    <n v="0"/>
    <n v="193814"/>
    <n v="8250"/>
    <n v="0"/>
    <n v="0"/>
    <n v="0"/>
    <n v="0"/>
    <n v="0"/>
    <n v="0"/>
    <n v="0"/>
    <n v="1"/>
    <m/>
    <s v="NO"/>
    <s v="SECTORIAL"/>
    <s v="FINALIZADA FÍSICA Y FINANCIERAMENTE"/>
    <s v="SI"/>
    <s v="NO"/>
    <x v="1"/>
    <s v="ORIGINAL"/>
  </r>
  <r>
    <n v="30370477"/>
    <s v="CONSERVACIÓN DE CAMINOS EN COMUNIDADES INDÍGENAS (SAFI 263248)"/>
    <x v="2"/>
    <s v="MALLECO"/>
    <s v="LOS SAUCES"/>
    <s v=" Domingo Huentemán; Mapupelehuito; Toledo Cheguán; Domingo Huenchullán; Bartolo Melín Livahuén de Temulemu; Juana Nahuelpi; Manuel Quilapi y Petrona Paillaleo"/>
    <s v="RURAL"/>
    <s v="SI"/>
    <n v="7265"/>
    <n v="608"/>
    <n v="8.3688919476944248E-2"/>
    <n v="8"/>
    <s v="kms."/>
    <n v="20"/>
    <s v="FUNCIONAMIENTO/OPERACIÓN"/>
    <s v="OPERACIÓN"/>
    <s v="N/A"/>
    <n v="332939.37"/>
    <d v="2017-05-16T00:00:00"/>
    <d v="2018-01-26T00:00:00"/>
    <n v="1"/>
    <s v="12-02-04-31-02"/>
    <n v="0"/>
    <m/>
    <m/>
    <m/>
    <m/>
    <m/>
    <m/>
    <m/>
    <m/>
    <m/>
    <m/>
    <m/>
    <m/>
    <n v="0"/>
    <s v="-"/>
    <n v="332939"/>
    <n v="252108"/>
    <n v="80831"/>
    <n v="0"/>
    <n v="0"/>
    <n v="0"/>
    <n v="0"/>
    <n v="0"/>
    <n v="0"/>
    <n v="0"/>
    <n v="0"/>
    <n v="1"/>
    <m/>
    <s v="NO"/>
    <s v="SECTORIAL"/>
    <s v="FINALIZADA FÍSICA Y FINANCIERAMENTE"/>
    <s v="SI"/>
    <s v="NO"/>
    <x v="1"/>
    <s v="ORIGINAL"/>
  </r>
  <r>
    <n v="30370477"/>
    <s v="CONSERVACIÓN DE CAMINOS DE ACCESO COMUNIDADES INDÍGENAS (SAFI 254754)"/>
    <x v="2"/>
    <s v="MALLECO"/>
    <s v="LUMACO"/>
    <s v="Hueico Lautaro; Reñico Grande; Juan Maril; Dibulco Liucura; Rucayenco; Reiñico Pellahuén; Didaico Pellahuén; Buta Rincón; Isla Catrileo; Fco Huilcaleo y José Luis Paillalí"/>
    <s v="RURAL"/>
    <s v="SI"/>
    <n v="9548"/>
    <n v="1100"/>
    <n v="0.1152073732718894"/>
    <n v="11"/>
    <s v="kms."/>
    <n v="20"/>
    <s v="EJECUCIÓN"/>
    <s v="CON TÉRMINO ANTICIPADO"/>
    <s v="N/A"/>
    <n v="337958.304"/>
    <d v="2016-09-27T00:00:00"/>
    <d v="2017-12-06T00:00:00"/>
    <n v="0.85770000000000002"/>
    <s v="12-02-04-31-02"/>
    <n v="0"/>
    <m/>
    <m/>
    <m/>
    <m/>
    <m/>
    <m/>
    <m/>
    <m/>
    <m/>
    <m/>
    <m/>
    <m/>
    <n v="0"/>
    <s v="-"/>
    <n v="337958"/>
    <n v="337958"/>
    <n v="0"/>
    <n v="0"/>
    <n v="0"/>
    <n v="0"/>
    <n v="0"/>
    <n v="0"/>
    <n v="0"/>
    <n v="0"/>
    <n v="0"/>
    <n v="1"/>
    <m/>
    <s v="SI"/>
    <s v="SECTORIAL"/>
    <s v="TIENE SÓLO EJECUCIÓN FÍSICA 2022 Y/O POSTERIORES"/>
    <s v="SI"/>
    <s v="NO"/>
    <x v="1"/>
    <s v="ORIGINAL"/>
  </r>
  <r>
    <n v="30370477"/>
    <s v="CONSERVACIÓN DE CAMINOS EN COMUNIDADES INDÍGENAS (SAFI 263246)"/>
    <x v="2"/>
    <s v="MALLECO"/>
    <s v="LUMACO"/>
    <s v="josé Nahuelpán; Chanco; Reñico Pellahuén; Lorenzo Lorín; Quetrahue; Collinque; Reñico Grande; José Luis Paillalí; Pantano; Juana Raimán y Fco Cayumán"/>
    <s v="RURAL"/>
    <s v="SI"/>
    <n v="9548"/>
    <n v="1100"/>
    <n v="0.1152073732718894"/>
    <n v="11"/>
    <s v="kms."/>
    <n v="21"/>
    <s v="FUNCIONAMIENTO/OPERACIÓN"/>
    <s v="OPERACIÓN"/>
    <s v="N/A"/>
    <n v="532352.28499999992"/>
    <d v="2017-06-06T00:00:00"/>
    <d v="2018-03-03T00:00:00"/>
    <n v="1"/>
    <s v="12-02-04-31-02"/>
    <n v="0"/>
    <m/>
    <m/>
    <m/>
    <m/>
    <m/>
    <m/>
    <m/>
    <m/>
    <m/>
    <m/>
    <m/>
    <m/>
    <n v="0"/>
    <s v="-"/>
    <n v="535052"/>
    <n v="401723"/>
    <n v="130630"/>
    <n v="0"/>
    <n v="2699"/>
    <n v="0"/>
    <n v="0"/>
    <n v="0"/>
    <n v="0"/>
    <n v="0"/>
    <n v="0"/>
    <n v="1"/>
    <m/>
    <s v="NO"/>
    <s v="SECTORIAL"/>
    <s v="FINALIZADA FÍSICA Y FINANCIERAMENTE"/>
    <s v="SI"/>
    <s v="NO"/>
    <x v="1"/>
    <s v="ORIGINAL"/>
  </r>
  <r>
    <n v="30370477"/>
    <s v="CONSERVACIÓN DE CAMINOS DE ACCESO COMUNIDADES INDÍGENAS (SAFI 270369)"/>
    <x v="2"/>
    <s v="MALLECO"/>
    <s v="PURÉN"/>
    <s v=" comunidades Antonio Ancamilla; Andrés Maril; Juan Maril; Ignacio Quilapi y Bucha Hueico"/>
    <s v="RURAL"/>
    <s v="SI"/>
    <n v="11779"/>
    <n v="520"/>
    <n v="4.4146362169963496E-2"/>
    <n v="5"/>
    <s v="kms."/>
    <n v="25"/>
    <s v="EJECUCIÓN"/>
    <s v="CON TÉRMINO ANTICIPADO"/>
    <s v="N/A"/>
    <n v="729579"/>
    <d v="2018-05-05T00:00:00"/>
    <d v="2019-02-17T00:00:00"/>
    <n v="0.91"/>
    <s v="12-02-04-31-02"/>
    <n v="0"/>
    <m/>
    <m/>
    <m/>
    <m/>
    <m/>
    <m/>
    <m/>
    <m/>
    <m/>
    <m/>
    <m/>
    <m/>
    <n v="0"/>
    <s v="-"/>
    <n v="729508"/>
    <n v="0"/>
    <n v="369288"/>
    <n v="298604"/>
    <n v="61616"/>
    <n v="0"/>
    <n v="0"/>
    <n v="0"/>
    <n v="0"/>
    <n v="0"/>
    <n v="0"/>
    <n v="1"/>
    <m/>
    <s v="SI"/>
    <s v="SECTORIAL"/>
    <s v="TIENE SÓLO EJECUCIÓN FÍSICA 2022 Y/O POSTERIORES"/>
    <s v="SI"/>
    <s v="NO"/>
    <x v="1"/>
    <s v="ORIGINAL"/>
  </r>
  <r>
    <n v="30370477"/>
    <s v="CONSERVACIÓN DE CAMINOS EN COMUNIDADES INDÍGENAS (SAFI 263249)"/>
    <x v="2"/>
    <s v="MALLECO"/>
    <s v="TRAIGUÉN"/>
    <s v="comunidades de Lefuelán; Fco Quiñenao; Fco Huilcaleo; Juan Nahuelpi; Pichi Pantano II; Antonio Aniñir; Despertar de Aniñir; Ignacio Quilapi Cayupán; Colipi; Contreras; Juan Millán; Juan Marín de Pantano; Reñico El Avellano y Bartolo Pitrihuel"/>
    <s v="RURAL"/>
    <s v="SI"/>
    <n v="18843"/>
    <n v="2128"/>
    <n v="0.11293318473703763"/>
    <n v="14"/>
    <s v="kms."/>
    <n v="20"/>
    <s v="EJECUCIÓN"/>
    <s v="CON TÉRMINO ANTICIPADO"/>
    <s v="N/A"/>
    <n v="471257.484"/>
    <d v="2017-06-15T00:00:00"/>
    <d v="2018-03-12T00:00:00"/>
    <n v="0.97030000000000005"/>
    <s v="12-02-04-31-02"/>
    <n v="0"/>
    <m/>
    <m/>
    <m/>
    <m/>
    <m/>
    <m/>
    <m/>
    <m/>
    <m/>
    <m/>
    <m/>
    <m/>
    <n v="0"/>
    <s v="-"/>
    <n v="471258"/>
    <n v="231332"/>
    <n v="239926"/>
    <n v="0"/>
    <n v="0"/>
    <n v="0"/>
    <n v="0"/>
    <n v="0"/>
    <n v="0"/>
    <n v="0"/>
    <n v="0"/>
    <n v="1"/>
    <m/>
    <s v="SI"/>
    <s v="SECTORIAL"/>
    <s v="TIENE SÓLO EJECUCIÓN FÍSICA 2022 Y/O POSTERIORES"/>
    <s v="SI"/>
    <s v="NO"/>
    <x v="1"/>
    <s v="ORIGINAL"/>
  </r>
  <r>
    <n v="30370477"/>
    <s v="CONSERVACIÓN CAMINOS DE ACCESO A COMUNIDADES INDÍGENAS (SAFI 263249)"/>
    <x v="2"/>
    <s v="MALLECO"/>
    <s v="TRAIGUÉN"/>
    <s v="comunidades de Lefuelán; Fco Quiñenao; Fco Huilcaleo; Juan Nahuelpi; Pichi Pantano II; Antonio Aniñir; Despertar de Aniñir; Ignacio Quilapi Cayupán; Colipi; Contreras; Juan Millán; Juan Marín de Pantano; Reñico El Avellano y Bartolo Pitrihuel"/>
    <s v="RURAL"/>
    <s v="SI"/>
    <n v="18843"/>
    <n v="2128"/>
    <n v="0.11293318473703763"/>
    <n v="14"/>
    <s v="kms."/>
    <n v="20"/>
    <s v="EJECUCIÓN"/>
    <s v="CON TÉRMINO ANTICIPADO"/>
    <s v="N/A"/>
    <n v="471278"/>
    <d v="2017-06-15T00:00:00"/>
    <d v="2018-03-12T00:00:00"/>
    <n v="0.97"/>
    <s v="12-02-04-31-02"/>
    <n v="0"/>
    <m/>
    <m/>
    <m/>
    <m/>
    <m/>
    <m/>
    <m/>
    <m/>
    <m/>
    <m/>
    <m/>
    <m/>
    <n v="0"/>
    <s v="-"/>
    <n v="471278"/>
    <n v="140000"/>
    <n v="331278"/>
    <n v="0"/>
    <n v="0"/>
    <n v="0"/>
    <n v="0"/>
    <n v="0"/>
    <n v="0"/>
    <n v="0"/>
    <n v="0"/>
    <n v="1"/>
    <m/>
    <s v="SI"/>
    <s v="SECTORIAL"/>
    <s v="TIENE SÓLO EJECUCIÓN FÍSICA 2022 Y/O POSTERIORES"/>
    <s v="SI"/>
    <s v="NO"/>
    <x v="1"/>
    <s v="ORIGINAL"/>
  </r>
  <r>
    <n v="30370477"/>
    <s v="ASESORÍA INSPECCIÓN TÉCNICA CONTRATOS DE CONSERVACIÓN 2017 - 2018 (SAFI 273180)"/>
    <x v="2"/>
    <s v="MALLECO"/>
    <s v="VARIAS"/>
    <s v="N/A"/>
    <s v="RURAL"/>
    <s v="N/A"/>
    <s v="N/A"/>
    <s v="N/A"/>
    <s v="N/A"/>
    <s v="N/A"/>
    <s v="Otro"/>
    <s v="N/A"/>
    <s v="EJECUCIÓN"/>
    <s v="TERMINADO"/>
    <s v="N/A"/>
    <n v="452473"/>
    <d v="2018-08-02T00:00:00"/>
    <d v="2019-10-26T00:00:00"/>
    <n v="1"/>
    <s v="12-02-04-31-02"/>
    <n v="0"/>
    <m/>
    <m/>
    <m/>
    <m/>
    <m/>
    <m/>
    <m/>
    <m/>
    <m/>
    <m/>
    <m/>
    <m/>
    <n v="0"/>
    <s v="-"/>
    <n v="233842"/>
    <n v="0"/>
    <n v="56689"/>
    <n v="177153"/>
    <n v="0"/>
    <n v="0"/>
    <n v="0"/>
    <n v="0"/>
    <n v="0"/>
    <n v="0"/>
    <n v="0"/>
    <n v="1"/>
    <m/>
    <s v="NO"/>
    <s v="SECTORIAL"/>
    <s v="FINALIZADA FÍSICA Y FINANCIERAMENTE"/>
    <s v="SI"/>
    <s v="NO"/>
    <x v="1"/>
    <s v="ORIGINAL"/>
  </r>
  <r>
    <n v="30370477"/>
    <s v="CONSULTORÍA OBRAS CONSERVACIÓN DE CAMINOS EN COMUNIDADES INDÍGENAS RED VIAL COMUNAL MALLECO 2 (SAFI 273184)"/>
    <x v="2"/>
    <s v="MALLECO"/>
    <s v="VARIAS"/>
    <s v="N/A"/>
    <s v="RURAL"/>
    <s v="N/A"/>
    <s v="N/A"/>
    <s v="N/A"/>
    <s v="N/A"/>
    <s v="N/A"/>
    <s v="Otro"/>
    <s v="N/A"/>
    <s v="EJECUCIÓN"/>
    <s v="TERMINADO"/>
    <s v="N/A"/>
    <n v="225000.20299999998"/>
    <d v="2018-05-22T00:00:00"/>
    <d v="2019-05-22T00:00:00"/>
    <n v="1"/>
    <s v="12-02-04-31-02"/>
    <n v="0"/>
    <m/>
    <m/>
    <m/>
    <m/>
    <m/>
    <m/>
    <m/>
    <m/>
    <m/>
    <m/>
    <m/>
    <m/>
    <n v="0"/>
    <s v="-"/>
    <n v="225000"/>
    <n v="0"/>
    <n v="126901"/>
    <n v="98099"/>
    <n v="0"/>
    <n v="0"/>
    <n v="0"/>
    <n v="0"/>
    <n v="0"/>
    <n v="0"/>
    <n v="0"/>
    <n v="1"/>
    <m/>
    <s v="NO"/>
    <s v="SECTORIAL"/>
    <s v="FINALIZADA FÍSICA Y FINANCIERAMENTE"/>
    <s v="SI"/>
    <s v="NO"/>
    <x v="1"/>
    <s v="ORIGINAL"/>
  </r>
  <r>
    <n v="30370477"/>
    <s v="CONSERVACIÓN CAMINOS DE ACCESO COMUNIDADES INDÍGENAS (SAFI 270372)"/>
    <x v="2"/>
    <s v="MALLECO"/>
    <s v="VICTORIA"/>
    <s v="en las comunidades de Pailahueque; Chanco; Pedro Loncón Melinao; Trangol; Ignacio Huenchullán; Las Cardas y Parceleros Cullinco"/>
    <s v="RURAL"/>
    <s v="SI"/>
    <n v="34182"/>
    <n v="1232"/>
    <n v="3.6042361476800656E-2"/>
    <n v="7"/>
    <s v="kms."/>
    <n v="20"/>
    <s v="FUNCIONAMIENTO/OPERACIÓN"/>
    <s v="OPERACIÓN"/>
    <s v="N/A"/>
    <n v="294364.70699999999"/>
    <d v="2017-12-02T00:00:00"/>
    <d v="2018-05-31T00:00:00"/>
    <n v="1"/>
    <s v="12-02-04-31-02"/>
    <n v="0"/>
    <m/>
    <m/>
    <m/>
    <m/>
    <m/>
    <m/>
    <m/>
    <m/>
    <m/>
    <m/>
    <m/>
    <m/>
    <n v="0"/>
    <s v="-"/>
    <n v="294365"/>
    <n v="0"/>
    <n v="294365"/>
    <n v="0"/>
    <n v="0"/>
    <n v="0"/>
    <n v="0"/>
    <n v="0"/>
    <n v="0"/>
    <n v="0"/>
    <n v="0"/>
    <n v="1"/>
    <m/>
    <s v="NO"/>
    <s v="SECTORIAL"/>
    <s v="FINALIZADA FÍSICA Y FINANCIERAMENTE"/>
    <s v="SI"/>
    <s v="NO"/>
    <x v="1"/>
    <s v="ORIGINAL"/>
  </r>
  <r>
    <n v="30481309"/>
    <s v="CONSERVACIÓN CAMINOS EN COMUNIDADES INDÍGENAS REGIÓN DE LA ARAUCANÍA 2018 - 2019"/>
    <x v="2"/>
    <s v="TODAS"/>
    <s v="TODAS"/>
    <s v="N/A"/>
    <s v="RURAL"/>
    <s v="SI"/>
    <n v="382747"/>
    <n v="4456"/>
    <n v="1.1642155261830923E-2"/>
    <n v="50"/>
    <s v="kms."/>
    <n v="92"/>
    <s v="EJECUCIÓN"/>
    <s v="EJECUCIÓN"/>
    <s v="N/A"/>
    <n v="2916485"/>
    <d v="2018-11-01T00:00:00"/>
    <d v="2020-06-25T00:00:00"/>
    <n v="0.22"/>
    <s v="12-02-04-31-02"/>
    <n v="0"/>
    <n v="0"/>
    <n v="0"/>
    <n v="0"/>
    <n v="0"/>
    <n v="0"/>
    <n v="0"/>
    <n v="0"/>
    <n v="0"/>
    <n v="0"/>
    <n v="0"/>
    <n v="0"/>
    <n v="0"/>
    <n v="0"/>
    <s v="-"/>
    <n v="2125524"/>
    <n v="0"/>
    <n v="5"/>
    <n v="1607711"/>
    <n v="517808"/>
    <n v="0"/>
    <n v="0"/>
    <n v="0"/>
    <n v="0"/>
    <n v="0"/>
    <n v="0"/>
    <n v="1"/>
    <m/>
    <s v="NO"/>
    <s v="SECTORIAL"/>
    <s v="TIENE SÓLO EJECUCIÓN FÍSICA 2022 Y/O POSTERIORES"/>
    <s v="SI"/>
    <s v="NO"/>
    <x v="0"/>
    <s v="ORIGINAL"/>
  </r>
  <r>
    <n v="30481309"/>
    <s v="CONSERVACIÓN RED VIAL PLAN INDÍGENA REGIÓN DE LA ARAUCANÍA AÑOS 2018 - 2019 PLAN DE DESARROLLO INDÍGENA COMUNA DE CARAHUE; PROVINCIA DE CAUTÍN; REGIÓN DE LA ARAUCANÍA (2DO LLAMADO) (SAFI 289090)"/>
    <x v="2"/>
    <s v="CAUTÍN"/>
    <s v="CARAHUE"/>
    <s v="comunidades de José Modesto Huenuman; Yokon Galpón; Fresia Huenchuman; Lastenia Paredes; Pablo Antin; Acceso a Casa de Piedra; Gloria Cayuhuan y José Nieves Rodríguez Carril"/>
    <s v="RURAL"/>
    <s v="SI"/>
    <n v="24533"/>
    <n v="672"/>
    <n v="2.7391676517343987E-2"/>
    <n v="8"/>
    <s v="kms."/>
    <n v="17"/>
    <s v="DISEÑO ARQUITECTURA/INGENIERÍA"/>
    <s v="PREPARACIÓN ANTECEDENTES LICITACIÓN"/>
    <s v="N/A"/>
    <n v="370352"/>
    <d v="2020-09-01T00:00:00"/>
    <d v="2021-03-01T00:00:00"/>
    <n v="0"/>
    <s v="12-02-04-31-02"/>
    <n v="0"/>
    <m/>
    <m/>
    <m/>
    <m/>
    <m/>
    <m/>
    <m/>
    <m/>
    <m/>
    <m/>
    <m/>
    <m/>
    <n v="0"/>
    <s v="-"/>
    <n v="180252"/>
    <n v="0"/>
    <n v="1"/>
    <n v="1"/>
    <n v="180250"/>
    <n v="0"/>
    <n v="0"/>
    <n v="0"/>
    <n v="0"/>
    <n v="0"/>
    <n v="0"/>
    <n v="1"/>
    <m/>
    <s v="SI"/>
    <s v="SECTORIAL"/>
    <s v="TIENE SÓLO EJECUCIÓN FÍSICA 2022 Y/O POSTERIORES"/>
    <s v="SI"/>
    <s v="NO"/>
    <x v="1"/>
    <s v="ORIGINAL"/>
  </r>
  <r>
    <n v="30481309"/>
    <s v="PLAN DE DESARROLLO INDÍGENA COMUNA DE CUNCO; PROVINCIA DE CAUTÍN; REGIÓN DE LA ARAUCANÍA (2DO LLAMADO) (SAFI 300782)"/>
    <x v="2"/>
    <s v="CAUTÍN"/>
    <s v="CUNCO"/>
    <s v="Catrilaf; Juan Huenchlaf; Juan Morales; Loncoche Quecherehue; Segundo Pichun Peralta; Vicente Catrilaf; Juan Paillao; Bartolo Pilquiman; Rayen Lafquen alto, Rayen Lafquen bajo; Francisco Painem; Calbun Llanquihuen 2; Tumuntuco "/>
    <s v="RURAL"/>
    <s v="SI"/>
    <n v="17526"/>
    <n v="1200"/>
    <n v="6.8469702156795612E-2"/>
    <n v="12"/>
    <s v="kms."/>
    <n v="13.29"/>
    <s v="FUNCIONAMIENTO/OPERACIÓN"/>
    <s v="OPERACIÓN"/>
    <s v="N/A"/>
    <n v="312468"/>
    <d v="2019-08-30T00:00:00"/>
    <d v="2020-06-25T00:00:00"/>
    <n v="0.83"/>
    <s v="12-02-04-31-02"/>
    <n v="0"/>
    <m/>
    <m/>
    <m/>
    <m/>
    <m/>
    <m/>
    <m/>
    <m/>
    <m/>
    <m/>
    <m/>
    <m/>
    <n v="0"/>
    <s v="-"/>
    <n v="128677"/>
    <n v="0"/>
    <n v="0"/>
    <n v="0"/>
    <n v="128677"/>
    <n v="0"/>
    <n v="0"/>
    <n v="0"/>
    <n v="0"/>
    <n v="0"/>
    <n v="0"/>
    <n v="1"/>
    <m/>
    <s v="NO"/>
    <s v="SECTORIAL"/>
    <s v="FINALIZADA FÍSICA Y FINANCIERAMENTE"/>
    <s v="SI"/>
    <s v="NO"/>
    <x v="1"/>
    <s v="ORIGINAL"/>
  </r>
  <r>
    <n v="30481309"/>
    <s v="PLAN DE DESARROLLO INDÍGENA COMUNA DE CUNCO; PROVINCIA DE CAUTÍN; REGIÓN DE LA ARAUCANÍA (2DO LLAMADO) (SAFI 300782)"/>
    <x v="2"/>
    <s v="CAUTÍN"/>
    <s v="CUNCO"/>
    <s v="Catrilaf Pitrunco; Juan Huenchulaf; Juan Morales; Loncoche Quecherehue; Segundo Pichún; Vicente Catrilaf; Juan Paillao; Bartolo Pilquiman; Rayén Lafquén; Fco Painen; Calbún Llanquihuén y Tumuntuco"/>
    <s v="RURAL"/>
    <s v="SI"/>
    <n v="17526"/>
    <n v="1200"/>
    <m/>
    <n v="11"/>
    <s v="kms."/>
    <n v="13.29"/>
    <s v="FUNCIONAMIENTO/OPERACIÓN"/>
    <s v="OPERACIÓN"/>
    <s v="N/A"/>
    <m/>
    <d v="2019-08-30T00:00:00"/>
    <d v="2020-06-25T00:00:00"/>
    <n v="1"/>
    <s v="12-02-04-31-02"/>
    <n v="0"/>
    <m/>
    <m/>
    <m/>
    <m/>
    <m/>
    <m/>
    <m/>
    <m/>
    <m/>
    <m/>
    <m/>
    <m/>
    <n v="0"/>
    <s v="-"/>
    <n v="167448"/>
    <n v="0"/>
    <n v="0"/>
    <n v="167448"/>
    <n v="0"/>
    <n v="0"/>
    <n v="0"/>
    <n v="0"/>
    <n v="0"/>
    <n v="0"/>
    <n v="0"/>
    <n v="1"/>
    <m/>
    <s v="NO"/>
    <s v="SECTORIAL"/>
    <s v="FINALIZADA FÍSICA Y FINANCIERAMENTE"/>
    <s v="SI"/>
    <s v="NO"/>
    <x v="1"/>
    <s v="ORIGINAL"/>
  </r>
  <r>
    <n v="30481309"/>
    <s v="CONSERVACIÓN RED VIAL PLAN INDÍGENA REGIÓN DE LA ARAUCANÍA AÑOS 2018 - 2019 PLAN DE DESARROLLO INDÍGENA COMUNA DE LONCOCHE; PROVINCIA DE CAUTÍN; REGIÓN DE LA ARAUCANÍA (SAFI 282587)"/>
    <x v="2"/>
    <s v="CAUTÍN"/>
    <s v="LONCOCHE"/>
    <s v="comunidades de Rancahue; Nilcauhin Bajo; Muken Ancapulli; La Herradura y Tres Lingues"/>
    <s v="RURAL"/>
    <s v="SI"/>
    <n v="23612"/>
    <n v="380"/>
    <n v="1.6093511773674404E-2"/>
    <n v="5"/>
    <s v="kms."/>
    <n v="15"/>
    <s v="FUNCIONAMIENTO/OPERACIÓN"/>
    <s v="OPERACIÓN"/>
    <s v="N/A"/>
    <n v="469713.48200000002"/>
    <d v="2018-12-19T00:00:00"/>
    <d v="2019-10-15T00:00:00"/>
    <n v="1"/>
    <s v="12-02-04-31-02"/>
    <n v="0"/>
    <m/>
    <m/>
    <m/>
    <m/>
    <m/>
    <m/>
    <m/>
    <m/>
    <m/>
    <m/>
    <m/>
    <m/>
    <n v="0"/>
    <s v="-"/>
    <n v="476457"/>
    <n v="0"/>
    <n v="1"/>
    <n v="407977"/>
    <n v="68479"/>
    <n v="0"/>
    <n v="0"/>
    <n v="0"/>
    <n v="0"/>
    <n v="0"/>
    <n v="0"/>
    <n v="1"/>
    <m/>
    <s v="NO"/>
    <s v="SECTORIAL"/>
    <s v="FINALIZADA FÍSICA Y FINANCIERAMENTE"/>
    <s v="SI"/>
    <s v="NO"/>
    <x v="1"/>
    <s v="ORIGINAL"/>
  </r>
  <r>
    <n v="30481309"/>
    <s v="CONSERVACIÓN RED VIAL PLAN INDÍGENA REGIÓN DE LA ARAUCANÍA AÑOS 2018 - 2019 PLAN DE DESARROLLO INDÍGENA COMUNA DE MELIPEUCO; PROVINCIA DE CAUTÍN; REGIÓN DE LA ARAUCANÍA (2DO LLAMADO) (SAFI 299777)"/>
    <x v="2"/>
    <s v="CAUTÍN"/>
    <s v="MELIPEUCO"/>
    <s v="comunidades de Pailepaile; María Perquil; Alfaro Carrasco; Legnay; Huechelepun; Tranol Alonso y Juanito Lepin"/>
    <s v="RURAL"/>
    <s v="SI"/>
    <n v="6138"/>
    <n v="672"/>
    <n v="0.10948191593352884"/>
    <n v="7"/>
    <s v="kms."/>
    <n v="14"/>
    <s v="EJECUCIÓN"/>
    <s v="CON TÉRMINO ANTICIPADO"/>
    <s v="N/A"/>
    <n v="338496.96499999997"/>
    <d v="2019-08-02T00:00:00"/>
    <d v="2020-02-28T00:00:00"/>
    <n v="0.55000000000000004"/>
    <s v="12-02-04-31-02"/>
    <n v="0"/>
    <m/>
    <m/>
    <m/>
    <m/>
    <m/>
    <m/>
    <m/>
    <m/>
    <m/>
    <m/>
    <m/>
    <m/>
    <n v="0"/>
    <s v="-"/>
    <n v="155421"/>
    <n v="0"/>
    <n v="1"/>
    <n v="122834"/>
    <n v="32586"/>
    <n v="0"/>
    <n v="0"/>
    <n v="0"/>
    <n v="0"/>
    <n v="0"/>
    <n v="0"/>
    <n v="1"/>
    <m/>
    <s v="SI"/>
    <s v="SECTORIAL"/>
    <s v="TIENE SÓLO EJECUCIÓN FÍSICA 2022 Y/O POSTERIORES"/>
    <s v="SI"/>
    <s v="NO"/>
    <x v="1"/>
    <s v="ORIGINAL"/>
  </r>
  <r>
    <n v="30481309"/>
    <s v="CONSERVACIÓN RED VIAL PLAN INDÍGENA REGIÓN DE LA ARAUCANÍA AÑOS 2018 - 2019 PLAN DE DESARROLLO INDÍGENA COMUNA DE PUCÓN; PROVINCIA DE CAUTÍN; REGIÓN DE LA ARAUCANÍA (2DO LLAMADO) (SAFI 288646)"/>
    <x v="2"/>
    <s v="CAUTÍN"/>
    <s v="PUCÓN"/>
    <s v="Comunidades de Ancapulli y Menetue"/>
    <s v="RURAL"/>
    <s v="SI"/>
    <n v="28523"/>
    <n v="272"/>
    <n v="9.5361637976369949E-3"/>
    <n v="2"/>
    <s v="kms."/>
    <n v="4"/>
    <s v="FUNCIONAMIENTO/OPERACIÓN"/>
    <s v="OPERACIÓN"/>
    <s v="N/A"/>
    <n v="137175.58100000001"/>
    <d v="2018-12-13T00:00:00"/>
    <d v="2019-06-11T00:00:00"/>
    <n v="1"/>
    <s v="12-02-04-31-02"/>
    <n v="0"/>
    <m/>
    <m/>
    <m/>
    <m/>
    <m/>
    <m/>
    <m/>
    <m/>
    <m/>
    <m/>
    <m/>
    <m/>
    <n v="0"/>
    <s v="-"/>
    <n v="107612"/>
    <n v="0"/>
    <n v="1"/>
    <n v="107611"/>
    <n v="0"/>
    <n v="0"/>
    <n v="0"/>
    <n v="0"/>
    <n v="0"/>
    <n v="0"/>
    <n v="0"/>
    <n v="1"/>
    <m/>
    <s v="NO"/>
    <s v="SECTORIAL"/>
    <s v="FINALIZADA FÍSICA Y FINANCIERAMENTE"/>
    <s v="SI"/>
    <s v="NO"/>
    <x v="1"/>
    <s v="ORIGINAL"/>
  </r>
  <r>
    <n v="30481309"/>
    <s v="CONSERVACIÓN RED VIAL PLAN INDÍGENA REGIÓN DE LA ARAUCANÍA AÑOS 2018 - 2019 PLAN DE DESARROLLO INDÍGENA COMUNA DE TEMUCO; PROVINCIA DE CAUTÍN; REGIÓN DE LA ARAUCANÍA (SAFI 282590)"/>
    <x v="2"/>
    <s v="CAUTÍN"/>
    <s v="TEMUCO"/>
    <s v="comunidades de Pedro Millanao; Bochoco; Petruhue; Laurel; Tuguillinhue; Paillao Mapu; Mollulco; Lladquihui; Juan Cariqueo; Juan Camumil; Juan Queupan; Mario Levillan; Juan Huichalaf; Lucio Llanquin y Juan Marhual"/>
    <s v="RURAL"/>
    <s v="SI"/>
    <n v="282415"/>
    <n v="1260"/>
    <n v="4.4615193952162596E-3"/>
    <n v="15"/>
    <s v="kms."/>
    <n v="15"/>
    <s v="FUNCIONAMIENTO/OPERACIÓN"/>
    <s v="OPERACIÓN"/>
    <s v="N/A"/>
    <n v="334210"/>
    <d v="2018-12-13T00:00:00"/>
    <d v="2019-10-09T00:00:00"/>
    <n v="1"/>
    <s v="12-02-04-31-02"/>
    <n v="0"/>
    <m/>
    <m/>
    <m/>
    <m/>
    <m/>
    <m/>
    <m/>
    <m/>
    <m/>
    <m/>
    <m/>
    <m/>
    <n v="0"/>
    <s v="-"/>
    <n v="312315"/>
    <n v="0"/>
    <n v="1"/>
    <n v="312314"/>
    <n v="0"/>
    <n v="0"/>
    <n v="0"/>
    <n v="0"/>
    <n v="0"/>
    <n v="0"/>
    <n v="0"/>
    <n v="1"/>
    <m/>
    <s v="NO"/>
    <s v="SECTORIAL"/>
    <s v="FINALIZADA FÍSICA Y FINANCIERAMENTE"/>
    <s v="SI"/>
    <s v="NO"/>
    <x v="1"/>
    <s v="ORIGINAL"/>
  </r>
  <r>
    <n v="30481309"/>
    <s v="CONSERVACIÓN RED VIAL PLAN INDÍGENA REGIÓN DE LA ARAUCANÍA AÑOS 2018 - 2019 CONSULTORÍA DE PROYECTOS, CAUTÍN 1, PROVINCIA DE CAUTÍN, REGIÓN DE LA ARAUCANÍA (SAFI 283570)"/>
    <x v="2"/>
    <s v="CAUTÍN"/>
    <s v="VARIAS"/>
    <s v="N/A"/>
    <s v="RURAL"/>
    <s v="N/A"/>
    <s v="N/A"/>
    <s v="N/A"/>
    <s v="N/A"/>
    <s v="N/A"/>
    <s v="Otro"/>
    <s v="N/A"/>
    <s v="EJECUCIÓN"/>
    <s v="TERMINADO"/>
    <s v="N/A"/>
    <n v="214577"/>
    <d v="2018-11-26T00:00:00"/>
    <d v="2019-11-26T00:00:00"/>
    <n v="1"/>
    <s v="12-02-04-31-02"/>
    <n v="0"/>
    <m/>
    <m/>
    <m/>
    <m/>
    <m/>
    <m/>
    <m/>
    <m/>
    <m/>
    <m/>
    <m/>
    <m/>
    <n v="0"/>
    <s v="-"/>
    <n v="195612"/>
    <n v="0"/>
    <n v="0"/>
    <n v="195612"/>
    <n v="0"/>
    <n v="0"/>
    <n v="0"/>
    <n v="0"/>
    <n v="0"/>
    <n v="0"/>
    <n v="0"/>
    <n v="1"/>
    <m/>
    <s v="NO"/>
    <s v="SECTORIAL"/>
    <s v="FINALIZADA FÍSICA Y FINANCIERAMENTE"/>
    <s v="SI"/>
    <s v="NO"/>
    <x v="1"/>
    <s v="ORIGINAL"/>
  </r>
  <r>
    <n v="30481309"/>
    <s v="CONSERVACIÓN RED VIAL PLAN INDÍGENA REGIÓN DE LA ARAUCANÍA AÑOS 2018 - 2019 CONSERVACIÓN DE CAMINOS A COMUNIDADES INDÍGENAS AÑOS 2018 - 2020 CONSULTORÍA DE PROYECTOS, CAUTÍN 2, PROVINCIA DE CAUTÍN, REGIÓN DE LA ARAUCANÍA (SAFI 283565)"/>
    <x v="2"/>
    <s v="CAUTÍN"/>
    <s v="VARIAS"/>
    <s v="N/A"/>
    <s v="RURAL"/>
    <s v="N/A"/>
    <s v="N/A"/>
    <s v="N/A"/>
    <s v="N/A"/>
    <s v="N/A"/>
    <s v="Otro"/>
    <s v="N/A"/>
    <s v="EJECUCIÓN"/>
    <s v="TERMINADO"/>
    <s v="N/A"/>
    <n v="215025"/>
    <d v="2019-04-23T00:00:00"/>
    <d v="2020-04-22T00:00:00"/>
    <n v="1"/>
    <s v="12-02-04-31-02"/>
    <n v="0"/>
    <m/>
    <m/>
    <m/>
    <m/>
    <m/>
    <m/>
    <m/>
    <m/>
    <m/>
    <m/>
    <m/>
    <m/>
    <n v="0"/>
    <s v="-"/>
    <n v="217390"/>
    <n v="0"/>
    <n v="0"/>
    <n v="118694"/>
    <n v="98696"/>
    <n v="0"/>
    <n v="0"/>
    <n v="0"/>
    <n v="0"/>
    <n v="0"/>
    <n v="0"/>
    <n v="1"/>
    <m/>
    <s v="NO"/>
    <s v="SECTORIAL"/>
    <s v="FINALIZADA FÍSICA Y FINANCIERAMENTE"/>
    <s v="SI"/>
    <s v="NO"/>
    <x v="1"/>
    <s v="ORIGINAL"/>
  </r>
  <r>
    <n v="30481309"/>
    <s v="CONSERVACIÓN RED VIAL PLAN INDÍGENA REGIÓN DE LA ARAUCANÍA AÑOS 2018 - 2019 CONSULTORÍA DE PROYECTOS, PROVINCIA DE MALLECO, REGIÓN DE LA ARAUCANÍA (SAFI 283573)"/>
    <x v="2"/>
    <s v="MALLECO"/>
    <s v="VARIAS"/>
    <s v="N/A"/>
    <s v="RURAL"/>
    <s v="N/A"/>
    <s v="N/A"/>
    <s v="N/A"/>
    <s v="N/A"/>
    <s v="N/A"/>
    <s v="Otro"/>
    <s v="N/A"/>
    <s v="EJECUCIÓN"/>
    <s v="TERMINADO"/>
    <s v="N/A"/>
    <n v="199832"/>
    <d v="2018-12-05T00:00:00"/>
    <d v="2019-12-05T00:00:00"/>
    <n v="1"/>
    <s v="12-02-04-31-02"/>
    <n v="0"/>
    <m/>
    <m/>
    <m/>
    <m/>
    <m/>
    <m/>
    <m/>
    <m/>
    <m/>
    <m/>
    <m/>
    <m/>
    <n v="0"/>
    <s v="-"/>
    <n v="184340"/>
    <n v="0"/>
    <n v="0"/>
    <n v="175220"/>
    <n v="9120"/>
    <n v="0"/>
    <n v="0"/>
    <n v="0"/>
    <n v="0"/>
    <n v="0"/>
    <n v="0"/>
    <n v="1"/>
    <m/>
    <s v="NO"/>
    <s v="SECTORIAL"/>
    <s v="FINALIZADA FÍSICA Y FINANCIERAMENTE"/>
    <s v="SI"/>
    <s v="NO"/>
    <x v="1"/>
    <s v="ORIGINAL"/>
  </r>
  <r>
    <n v="40002704"/>
    <s v="CONSERVACIÓN CAMINOS EN COMUNIDADES INDÍGENAS 2019 REGIÓN DE LA ARAUCANÍA"/>
    <x v="2"/>
    <s v="TODAS"/>
    <s v="TODAS"/>
    <s v="N/A"/>
    <s v="RURAL"/>
    <s v="SI"/>
    <n v="380036"/>
    <n v="13788"/>
    <n v="3.6280773400414697E-2"/>
    <n v="61"/>
    <s v="kms."/>
    <n v="269"/>
    <s v="EJECUCIÓN"/>
    <s v="EJECUCIÓN"/>
    <s v="N/A"/>
    <n v="85216569"/>
    <d v="2018-12-01T00:00:00"/>
    <d v="2026-12-01T00:00:00"/>
    <n v="0"/>
    <s v="12-02-04-31-02"/>
    <n v="719512"/>
    <n v="0"/>
    <n v="127239"/>
    <n v="223500"/>
    <n v="118347"/>
    <n v="40000"/>
    <n v="218776"/>
    <n v="0"/>
    <n v="0"/>
    <n v="0"/>
    <n v="0"/>
    <n v="0"/>
    <n v="0"/>
    <n v="727862"/>
    <n v="0.70799999999999996"/>
    <n v="56814708"/>
    <n v="0"/>
    <n v="6"/>
    <n v="1143491"/>
    <n v="3926075"/>
    <n v="1817274"/>
    <n v="727862"/>
    <n v="12300000"/>
    <n v="12300000"/>
    <n v="12300000"/>
    <n v="12300000"/>
    <n v="0.13017636207863639"/>
    <m/>
    <s v="NO"/>
    <s v="SECTORIAL"/>
    <s v="TIENE SÓLO EJECUCIÓN FÍSICA 2022 Y/O POSTERIORES"/>
    <s v="SI"/>
    <s v="NO"/>
    <x v="0"/>
    <s v="ORIGINAL"/>
  </r>
  <r>
    <n v="40002704"/>
    <s v="CONSERVACIÓN DE CAMINOS DE ACCESO COMUNIDADES INDÍGENAS (SAFI S/N°)"/>
    <x v="2"/>
    <s v="CAUTÍN"/>
    <s v="Collipulli"/>
    <m/>
    <s v="RURAL"/>
    <s v="SI"/>
    <n v="24598"/>
    <n v="4525"/>
    <n v="0.18395804536954224"/>
    <m/>
    <s v="kms."/>
    <m/>
    <s v="EJECUCIÓN"/>
    <s v="PREPARACIÓN ANTECEDENTES LICITACIÓN"/>
    <s v="N/A"/>
    <n v="436947"/>
    <s v="N/A"/>
    <s v="N/A"/>
    <s v="N/A"/>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CHOLCHOL 1, PROVINCIA DE CAUTÍN, REGIÓN DE LA ARAUCANÍA (2DO LLAMADO) (SAFI 305545)"/>
    <x v="2"/>
    <s v="CAUTÍN"/>
    <s v="CHOL CHOL"/>
    <s v="comunidades de Juan Melinao; Pitraco Bandera; Ayihueco; Malalche; Sta. Graciela; Cohiue; Rucapangue y Bisquico"/>
    <s v="RURAL"/>
    <s v="SI"/>
    <n v="11611"/>
    <n v="756"/>
    <n v="6.5110670915511148E-2"/>
    <n v="9"/>
    <s v="kms."/>
    <s v="22,24"/>
    <s v="EJECUCIÓN"/>
    <s v="EJECUCIÓN"/>
    <s v="N/A"/>
    <n v="513889"/>
    <d v="2021-03-02T00:00:00"/>
    <d v="2022-01-26T00:00:00"/>
    <n v="0.5"/>
    <s v="12-02-04-31-02"/>
    <n v="406468"/>
    <n v="0"/>
    <n v="107692"/>
    <n v="40000"/>
    <n v="0"/>
    <n v="40000"/>
    <n v="218776"/>
    <n v="0"/>
    <n v="0"/>
    <n v="0"/>
    <n v="0"/>
    <n v="0"/>
    <n v="0"/>
    <n v="406468"/>
    <n v="0.46200000000000002"/>
    <n v="683760"/>
    <n v="0"/>
    <n v="0"/>
    <n v="1"/>
    <n v="0"/>
    <n v="277291"/>
    <n v="406468"/>
    <n v="0"/>
    <n v="0"/>
    <n v="0"/>
    <n v="0"/>
    <n v="0.68003978003978005"/>
    <s v="SE MANTIENE LO INFORMADO EN EL MES DE MARZO"/>
    <s v="NO"/>
    <s v="SECTORIAL"/>
    <s v="TIENE SÓLO EJECUCIÓN FÍSICA 2022 Y/O POSTERIORES"/>
    <s v="SI"/>
    <s v="NO"/>
    <x v="1"/>
    <s v="ORIGINAL"/>
  </r>
  <r>
    <n v="40002704"/>
    <s v="CONSERVACIÓN DE CAMINOS DE ACCESO COMUNIDADES INDÍGENAS, COMUNA DE CHOLCHOL 2, PROVINCIA DE CAUTÍN, REGIÓN DE LA ARAUCANÍA (SAFI 309153)"/>
    <x v="2"/>
    <s v="CAUTÍN"/>
    <s v="CHOL CHOL"/>
    <s v="COMUNIDADES DE BISQUICO: EL PERAL; PEUCHÉN; ROMULHUE Y BOLDOCHE"/>
    <s v="RURAL"/>
    <s v="SI"/>
    <n v="11611"/>
    <m/>
    <n v="0"/>
    <m/>
    <s v="kms."/>
    <n v="15"/>
    <s v="FUNCIONAMIENTO/OPERACIÓN"/>
    <s v="OPERACIÓN"/>
    <s v="N/A"/>
    <n v="483529"/>
    <d v="2020-05-05T00:00:00"/>
    <d v="2021-03-01T00:00:00"/>
    <n v="1"/>
    <s v="12-02-04-31-02"/>
    <n v="0"/>
    <m/>
    <m/>
    <m/>
    <m/>
    <m/>
    <m/>
    <m/>
    <m/>
    <m/>
    <m/>
    <m/>
    <m/>
    <n v="0"/>
    <s v="-"/>
    <n v="600460"/>
    <n v="0"/>
    <n v="0"/>
    <n v="1"/>
    <n v="482408"/>
    <n v="118051"/>
    <n v="0"/>
    <n v="0"/>
    <n v="0"/>
    <n v="0"/>
    <n v="0"/>
    <n v="1"/>
    <m/>
    <s v="NO"/>
    <s v="SECTORIAL"/>
    <s v="TIENE SÓLO EJECUCIÓN FÍSICA 2022 Y/O POSTERIORES"/>
    <s v="SI"/>
    <s v="NO"/>
    <x v="1"/>
    <s v="ORIGINAL"/>
  </r>
  <r>
    <n v="40002704"/>
    <s v="CONSERVACIÓN DE CAMINOS DE ACCESO COMUNIDADES INDÍGENAS (SAFI 291803)"/>
    <x v="2"/>
    <s v="CAUTÍN"/>
    <s v="FREIRE"/>
    <s v="Comunidades de Escuela Quitraco; Domingo Painemil; Juan Huichumil; Huente Grande; Mongao Millahueque; Camino Peralta; Escuela Huente Curaco; Juan Millachi; Martín Curihuinca; Marinao Canulef; Posta Rucatraro; Callunao Raimir; Antrilef Rucatraro; Valentín Antilef; José Millafil; Cancha La Estrella; Camino Cantarilla Traitraico y La Selva San José"/>
    <s v="RURAL"/>
    <s v="SI"/>
    <n v="24606"/>
    <n v="2376"/>
    <n v="9.6561814191660572E-2"/>
    <n v="18"/>
    <s v="kms."/>
    <n v="20"/>
    <s v="FUNCIONAMIENTO/OPERACIÓN"/>
    <s v="OPERACIÓN"/>
    <s v="N/A"/>
    <n v="430359"/>
    <d v="2019-05-02T00:00:00"/>
    <d v="2019-11-28T00:00:00"/>
    <n v="1"/>
    <s v="12-02-04-31-02"/>
    <n v="0"/>
    <m/>
    <m/>
    <m/>
    <m/>
    <m/>
    <m/>
    <m/>
    <m/>
    <m/>
    <m/>
    <m/>
    <m/>
    <n v="0"/>
    <s v="-"/>
    <n v="381406"/>
    <n v="0"/>
    <n v="1"/>
    <n v="381405"/>
    <n v="0"/>
    <n v="0"/>
    <n v="0"/>
    <n v="0"/>
    <n v="0"/>
    <n v="0"/>
    <n v="0"/>
    <n v="1"/>
    <m/>
    <s v="NO"/>
    <s v="SECTORIAL"/>
    <s v="FINALIZADA FÍSICA Y FINANCIERAMENTE"/>
    <s v="SI"/>
    <s v="NO"/>
    <x v="1"/>
    <s v="ORIGINAL"/>
  </r>
  <r>
    <n v="40002704"/>
    <s v="CONSERVACIÓN DE CAMINOS DE ACCESO COMUNIDADES INDÍGENAS, COMUNA DE GALVARINO, PROVINCIA DE CAUTÍN, REGIÓN DE LA ARAUCANÍA (SAFI 299192)"/>
    <x v="2"/>
    <s v="CAUTÍN"/>
    <s v="Galvarino"/>
    <s v="Quetre, Percán, Rucatraro Alto, Chupilco Alto, Pitraco Dollinco, Huampomallin, Pelantaro, Fenache Huenchual"/>
    <s v="RURAL"/>
    <s v="SI"/>
    <n v="11996"/>
    <n v="896"/>
    <n v="7.4691563854618212E-2"/>
    <n v="8"/>
    <s v="kms."/>
    <n v="21.15"/>
    <s v="EJECUCIÓN"/>
    <s v="CON TÉRMINO ANTICIPADO"/>
    <s v="N/A"/>
    <n v="711743"/>
    <d v="2019-09-27T00:00:00"/>
    <d v="2020-05-24T00:00:00"/>
    <n v="0"/>
    <s v="12-02-04-31-02"/>
    <n v="0"/>
    <m/>
    <m/>
    <m/>
    <m/>
    <m/>
    <m/>
    <m/>
    <m/>
    <m/>
    <m/>
    <m/>
    <m/>
    <n v="0"/>
    <s v="-"/>
    <n v="47882"/>
    <n v="0"/>
    <n v="0"/>
    <n v="47881"/>
    <n v="1"/>
    <n v="0"/>
    <n v="0"/>
    <n v="0"/>
    <n v="0"/>
    <n v="0"/>
    <n v="0"/>
    <n v="1"/>
    <m/>
    <s v="SI"/>
    <s v="SECTORIAL"/>
    <s v="TIENE SÓLO EJECUCIÓN FÍSICA 2022 Y/O POSTERIORES"/>
    <s v="SI"/>
    <s v="NO"/>
    <x v="1"/>
    <s v="ORIGINAL"/>
  </r>
  <r>
    <n v="40002704"/>
    <s v="CONSERVACIÓN DE CAMINOS DE ACCESO COMUNIDADES INDÍGENAS, COMUNA DE PADRE LAS CASAS 1, PROVINCIA DE CAUTÍN, REGIÓN DE LA ARAUCANÍA (SAFI 299194)"/>
    <x v="2"/>
    <s v="CAUTÍN"/>
    <s v="PADRE LAS CASAS"/>
    <s v="Juan Cristo; Antonio Alka; José Gineo; Huete Llancavil; Ignacia Viuda de Panguinao; Pedro Carril; Juan de Dios Namoncura; Albino Torres; Juan Quilen; Pedro Lafquén; Claudina Vitallo; Antonio Mariqueo; Juan Llanquileo y Fco Coñoenao"/>
    <s v="RURAL"/>
    <s v="SI"/>
    <n v="76126"/>
    <n v="1500"/>
    <n v="1.9704174657804167E-2"/>
    <n v="15"/>
    <s v="kms."/>
    <n v="22.39"/>
    <s v="FUNCIONAMIENTO/OPERACIÓN"/>
    <s v="OPERACIÓN"/>
    <s v="N/A"/>
    <n v="618132"/>
    <d v="2019-11-26T00:00:00"/>
    <d v="2020-09-21T00:00:00"/>
    <n v="0.99780000000000002"/>
    <s v="12-02-04-31-02"/>
    <n v="0"/>
    <m/>
    <m/>
    <m/>
    <m/>
    <m/>
    <m/>
    <m/>
    <m/>
    <m/>
    <m/>
    <m/>
    <m/>
    <n v="0"/>
    <s v="-"/>
    <n v="496752"/>
    <n v="0"/>
    <n v="0"/>
    <n v="0"/>
    <n v="496752"/>
    <n v="0"/>
    <n v="0"/>
    <n v="0"/>
    <n v="0"/>
    <n v="0"/>
    <n v="0"/>
    <n v="1"/>
    <m/>
    <s v="NO"/>
    <s v="SECTORIAL"/>
    <s v="FINALIZADA FÍSICA Y FINANCIERAMENTE"/>
    <s v="SI"/>
    <s v="NO"/>
    <x v="1"/>
    <s v="ORIGINAL"/>
  </r>
  <r>
    <n v="40002704"/>
    <s v="CONSERVACIÓN DE CAMINOS DE ACCESO COMUNIDADES INDÍGENAS, PADRE LAS CASAS 02 (SAFI S/N°)"/>
    <x v="2"/>
    <s v="CAUTÍN"/>
    <s v="PADRE LAS CASAS"/>
    <m/>
    <s v="RURAL"/>
    <s v="SI"/>
    <n v="76126"/>
    <n v="6550"/>
    <n v="8.6041562672411531E-2"/>
    <m/>
    <s v="kms."/>
    <m/>
    <s v="EJECUCIÓN"/>
    <s v="PREPARACIÓN ANTECEDENTES LICITACIÓN"/>
    <s v="N/A"/>
    <n v="483529"/>
    <d v="2019-09-30T00:00:00"/>
    <d v="2022-12-31T00:00:00"/>
    <n v="0"/>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SAAVEDRA 01, PROVINCIA DE CAUTÍN, REGIÓN DE LA ARAUCANÍA (2DO LLAMADO) (SAFI 298757)"/>
    <x v="2"/>
    <s v="CAUTÍN"/>
    <s v="SAAVEDRA"/>
    <s v="comunidades de Pubudi; Juan Calfucura; Romopulli; Juan Aillapán; Leucullín; Juan Huaquipán; Tragua Tragua; Antonio Llanquín; Isla Huapi; Zoncolli; Piedra Alta; Conoco Budi; Remeco Budi; Trablaco; Jacinto Calvuin; Puaucho ; Llangui; Pascual Coña; Boyeco; Pedro Painen; Filomena Alonso; Llaguey; El Temo y Llecomahuida"/>
    <s v="RURAL"/>
    <s v="SI"/>
    <n v="12450"/>
    <n v="2112"/>
    <n v="0.16963855421686747"/>
    <n v="24"/>
    <s v="kms."/>
    <n v="20"/>
    <s v="FUNCIONAMIENTO/OPERACIÓN"/>
    <s v="OPERACIÓN"/>
    <s v="N/A"/>
    <n v="395604.66700000002"/>
    <d v="2019-06-06T00:00:00"/>
    <d v="2020-02-01T00:00:00"/>
    <n v="0.63"/>
    <s v="12-02-04-31-02"/>
    <n v="0"/>
    <m/>
    <m/>
    <m/>
    <m/>
    <m/>
    <m/>
    <m/>
    <m/>
    <m/>
    <m/>
    <m/>
    <m/>
    <n v="0"/>
    <s v="-"/>
    <n v="359246"/>
    <n v="0"/>
    <n v="1"/>
    <n v="135211"/>
    <n v="224034"/>
    <n v="0"/>
    <n v="0"/>
    <n v="0"/>
    <n v="0"/>
    <n v="0"/>
    <n v="0"/>
    <n v="1"/>
    <m/>
    <s v="NO"/>
    <s v="SECTORIAL"/>
    <s v="FINALIZADA FÍSICA Y FINANCIERAMENTE"/>
    <s v="SI"/>
    <s v="NO"/>
    <x v="1"/>
    <s v="ORIGINAL"/>
  </r>
  <r>
    <n v="40002704"/>
    <s v="CONSERVACIÓN DE CAMINOS DE ACCESO COMUNIDADES INDÍGENAS, COMUNA DE SAAVEDRA 02, PROVINCIA DE CAUTÍN, REGIÓN DE LA ARAUCANÍA (2DO LLAMADO) (SAFI 300712)"/>
    <x v="2"/>
    <s v="CAUTÍN"/>
    <s v="SAAVEDRA"/>
    <s v=" comunidades de Llarquenco; Daullico Alto; Manuel Huaracán; Calof Alto; Cudaco; Cayurranquili; Quilhue; Alma Quifo; Pascual Paillalef; María Deumacán; Victoriano Trureo; Perquiñán; Martín Imio; Llifoco Luisa Balbul; Nilquilco; Juan Ramón Huenchu y Pubudi"/>
    <s v="RURAL"/>
    <s v="SI"/>
    <n v="12450"/>
    <n v="1496"/>
    <n v="0.12016064257028113"/>
    <n v="17"/>
    <s v="kms."/>
    <n v="20"/>
    <s v="FUNCIONAMIENTO/OPERACIÓN"/>
    <s v="OPERACIÓN"/>
    <s v="N/A"/>
    <n v="443238.65500000003"/>
    <d v="2019-11-16T00:00:00"/>
    <d v="2020-10-11T00:00:00"/>
    <n v="1"/>
    <s v="12-02-04-31-02"/>
    <n v="0"/>
    <m/>
    <m/>
    <m/>
    <m/>
    <m/>
    <m/>
    <m/>
    <m/>
    <m/>
    <m/>
    <m/>
    <m/>
    <n v="0"/>
    <s v="-"/>
    <n v="650467"/>
    <n v="0"/>
    <n v="1"/>
    <n v="50248"/>
    <n v="551517"/>
    <n v="48701"/>
    <n v="0"/>
    <n v="0"/>
    <n v="0"/>
    <n v="0"/>
    <n v="0"/>
    <n v="1"/>
    <m/>
    <s v="NO"/>
    <s v="SECTORIAL"/>
    <s v="TIENE SÓLO EJECUCIÓN FÍSICA 2022 Y/O POSTERIORES"/>
    <s v="SI"/>
    <s v="NO"/>
    <x v="1"/>
    <s v="ORIGINAL"/>
  </r>
  <r>
    <n v="40002704"/>
    <s v="CONSERVACIÓN DE CAMINOS DE ACCESO COMUNIDADES INDÍGENAS, COMUNA DE TOLTÉN, PROVINCIA DE CAUTÍN, REGIÓN DE LA ARAUCANÍA (SAFI 291806)"/>
    <x v="2"/>
    <s v="CAUTÍN"/>
    <s v="TOLTÉN"/>
    <s v="Comunidades de Fco Huiquian y Simón Imihuala"/>
    <s v="RURAL"/>
    <s v="SI"/>
    <n v="9722"/>
    <n v="216"/>
    <n v="2.2217650689158611E-2"/>
    <n v="2"/>
    <s v="kms."/>
    <n v="7"/>
    <s v="EJECUCIÓN"/>
    <s v="CON TÉRMINO ANTICIPADO"/>
    <s v="N/A"/>
    <n v="288599.14"/>
    <d v="2019-04-04T00:00:00"/>
    <d v="2019-09-09T00:00:00"/>
    <n v="0.91"/>
    <s v="12-02-04-31-02"/>
    <n v="0"/>
    <m/>
    <m/>
    <m/>
    <m/>
    <m/>
    <m/>
    <m/>
    <m/>
    <m/>
    <m/>
    <m/>
    <m/>
    <n v="0"/>
    <s v="-"/>
    <n v="341969"/>
    <n v="0"/>
    <n v="1"/>
    <n v="341968"/>
    <n v="0"/>
    <n v="0"/>
    <n v="0"/>
    <n v="0"/>
    <n v="0"/>
    <n v="0"/>
    <n v="0"/>
    <n v="1"/>
    <m/>
    <s v="SI"/>
    <s v="SECTORIAL"/>
    <s v="TIENE SÓLO EJECUCIÓN FÍSICA 2022 Y/O POSTERIORES"/>
    <s v="SI"/>
    <s v="NO"/>
    <x v="1"/>
    <s v="ORIGINAL"/>
  </r>
  <r>
    <n v="40002704"/>
    <s v="CONSULTORÍA PROYECTOS CONSERVACIÓN DE CAMINOS A COMUNIDADES INDÍGENAS AÑOS 2018 - 2020 (SAFI 291801)"/>
    <x v="2"/>
    <s v="CAUTÍN"/>
    <s v="VARIAS"/>
    <s v="N/A"/>
    <s v="RURAL"/>
    <s v="N/A"/>
    <s v="N/A"/>
    <s v="N/A"/>
    <s v="N/A"/>
    <s v="N/A"/>
    <s v="Otro"/>
    <s v="N/A"/>
    <s v="EJECUCIÓN"/>
    <s v="TERMINADO"/>
    <s v="N/A"/>
    <n v="210046"/>
    <d v="2019-08-31T00:00:00"/>
    <d v="2020-08-30T00:00:00"/>
    <n v="1"/>
    <s v="12-02-04-31-02"/>
    <n v="0"/>
    <m/>
    <m/>
    <m/>
    <m/>
    <m/>
    <m/>
    <m/>
    <m/>
    <m/>
    <m/>
    <m/>
    <m/>
    <n v="0"/>
    <s v="-"/>
    <n v="200000"/>
    <n v="0"/>
    <n v="1"/>
    <n v="57999"/>
    <n v="142000"/>
    <n v="0"/>
    <n v="0"/>
    <n v="0"/>
    <n v="0"/>
    <n v="0"/>
    <n v="0"/>
    <n v="1"/>
    <m/>
    <s v="NO"/>
    <s v="SECTORIAL"/>
    <s v="FINALIZADA FÍSICA Y FINANCIERAMENTE"/>
    <s v="SI"/>
    <s v="NO"/>
    <x v="1"/>
    <s v="ORIGINAL"/>
  </r>
  <r>
    <n v="40002704"/>
    <s v="CONSERVACIÓN DE CAMINOS DE ACCESO COMUNIDADES INDÍGENAS, COMUNA DE VILLARRICA, PROVINCIA DE CAUTÍN, REGIÓN DE LA ARAUCANÍA (SAFI 299189)"/>
    <x v="2"/>
    <s v="CAUTÍN"/>
    <s v="VILLARRICA"/>
    <s v="comunidades de Manuel Huenulef; Raúl Ibarra; Antonio Manquelipi; Pichipillán; Fco Antimilla; Saladino Coñuen; Ignacio Nahuelpan; Lincopan Kimey; Hualapulli; Hugo Cabrapan; Benito Antilef; Juan Callulef; Chesque Bajo; Manuel Lefiñir; Juan Licantue; Gerónimo Calfipan; Antonio Huilipan y José Coliñanco"/>
    <s v="RURAL"/>
    <s v="SI"/>
    <n v="55478"/>
    <n v="1512"/>
    <n v="2.7254046649122173E-2"/>
    <n v="21"/>
    <s v="kms."/>
    <n v="29"/>
    <s v="FUNCIONAMIENTO/OPERACIÓN"/>
    <s v="OPERACIÓN"/>
    <s v="N/A"/>
    <n v="716323"/>
    <d v="2020-01-20T00:00:00"/>
    <d v="2020-10-31T00:00:00"/>
    <n v="1"/>
    <s v="12-02-04-31-02"/>
    <n v="0"/>
    <m/>
    <m/>
    <m/>
    <m/>
    <m/>
    <m/>
    <m/>
    <m/>
    <m/>
    <m/>
    <m/>
    <m/>
    <n v="0"/>
    <s v="-"/>
    <n v="997091"/>
    <n v="0"/>
    <n v="0"/>
    <n v="69376"/>
    <n v="897592"/>
    <n v="30123"/>
    <n v="0"/>
    <n v="0"/>
    <n v="0"/>
    <n v="0"/>
    <n v="0"/>
    <n v="1"/>
    <m/>
    <s v="SI"/>
    <s v="SECTORIAL"/>
    <s v="TIENE SÓLO EJECUCIÓN FÍSICA 2022 Y/O POSTERIORES"/>
    <s v="SI"/>
    <s v="NO"/>
    <x v="1"/>
    <s v="ORIGINAL"/>
  </r>
  <r>
    <n v="40002704"/>
    <s v="CONSULTORÍA PROYECTOS CONSERVACIÓN DE CAMINOS A COMUNIDADES INDÍGENAS AÑOS 2018 - 2020 (SAFI 291802)"/>
    <x v="2"/>
    <s v="MALLECO"/>
    <s v="VARIAS"/>
    <s v="N/A"/>
    <s v="RURAL"/>
    <s v="N/A"/>
    <s v="N/A"/>
    <s v="N/A"/>
    <s v="N/A"/>
    <s v="N/A"/>
    <s v="Otro"/>
    <s v="N/A"/>
    <s v="EJECUCIÓN"/>
    <s v="TERMINADO"/>
    <s v="N/A"/>
    <n v="214321"/>
    <d v="2019-08-31T00:00:00"/>
    <d v="2020-08-30T00:00:00"/>
    <n v="1"/>
    <s v="12-02-04-31-02"/>
    <n v="0"/>
    <m/>
    <m/>
    <m/>
    <m/>
    <m/>
    <m/>
    <m/>
    <m/>
    <m/>
    <m/>
    <m/>
    <m/>
    <n v="0"/>
    <s v="-"/>
    <n v="220000"/>
    <n v="0"/>
    <n v="1"/>
    <n v="59399"/>
    <n v="160600"/>
    <n v="0"/>
    <n v="0"/>
    <n v="0"/>
    <n v="0"/>
    <n v="0"/>
    <n v="0"/>
    <n v="1"/>
    <m/>
    <s v="NO"/>
    <s v="SECTORIAL"/>
    <s v="FINALIZADA FÍSICA Y FINANCIERAMENTE"/>
    <s v="SI"/>
    <s v="NO"/>
    <x v="1"/>
    <s v="ORIGINAL"/>
  </r>
  <r>
    <n v="40002704"/>
    <s v="CONSERVACIÓN DE CAMINOS DE ACCESO COMUNIDADES INDÍGENAS, COMUNA DE VICTORIA, PROVINCIA DE MALLECO, REGIÓN DE LA ARAUCANÍA (SAFI 312446)"/>
    <x v="2"/>
    <s v="MALLECO"/>
    <s v="VICTORIA"/>
    <s v="Paillacán Coliche; Merileo; Pelón Mapu; Martín Pichiquiñinao; Huenula Curilén 1; Marcelo Zuñiga 2; Bayo Toro; Trangol; Antinao; Colicheo; Maitén 2; Maitén 1; Trangol 2 y Canuleo Pinoleo 1"/>
    <s v="RURAL"/>
    <s v="SI"/>
    <n v="53262"/>
    <n v="2924"/>
    <n v="5.4898426645638543E-2"/>
    <n v="17"/>
    <s v="kms."/>
    <n v="29.45"/>
    <s v="FUNCIONAMIENTO/OPERACIÓN"/>
    <s v="OPERACIÓN"/>
    <s v="N/A"/>
    <n v="1198097"/>
    <d v="2020-06-09T00:00:00"/>
    <d v="2021-07-04T00:00:00"/>
    <n v="1"/>
    <s v="12-02-04-31-02"/>
    <n v="0"/>
    <m/>
    <m/>
    <m/>
    <m/>
    <m/>
    <m/>
    <m/>
    <m/>
    <m/>
    <m/>
    <m/>
    <m/>
    <n v="0"/>
    <s v="-"/>
    <n v="832365"/>
    <n v="0"/>
    <n v="0"/>
    <n v="1"/>
    <n v="723541"/>
    <n v="108823"/>
    <n v="0"/>
    <n v="0"/>
    <n v="0"/>
    <n v="0"/>
    <n v="0"/>
    <n v="1"/>
    <m/>
    <s v="NO"/>
    <s v="SECTORIAL"/>
    <s v="TIENE SÓLO EJECUCIÓN FÍSICA 2022 Y/O POSTERIORES"/>
    <s v="SI"/>
    <s v="NO"/>
    <x v="1"/>
    <s v="ORIGINAL"/>
  </r>
  <r>
    <n v="40002704"/>
    <s v="ASESORÍA A LA INSPECCIÓN FISCAL DE CONTRATOS DE CONSERVACIÓN DE COMUNIDADES INDÍGENAS (SAFI 303468)"/>
    <x v="2"/>
    <s v="TODAS"/>
    <s v="VARIAS"/>
    <m/>
    <s v="RURAL"/>
    <s v="SI"/>
    <s v="N/A"/>
    <s v="N/A"/>
    <e v="#VALUE!"/>
    <m/>
    <s v="kms."/>
    <m/>
    <s v="EJECUCIÓN"/>
    <s v="TERMINADO"/>
    <s v="N/A"/>
    <n v="300000"/>
    <d v="2020-07-15T00:00:00"/>
    <d v="2021-07-15T00:00:00"/>
    <n v="0.94599999999999995"/>
    <s v="12-02-04-31-02"/>
    <n v="0"/>
    <m/>
    <m/>
    <m/>
    <m/>
    <m/>
    <m/>
    <m/>
    <m/>
    <m/>
    <m/>
    <m/>
    <m/>
    <n v="0"/>
    <s v="-"/>
    <n v="288582"/>
    <n v="0"/>
    <n v="0"/>
    <n v="1"/>
    <n v="93130"/>
    <n v="195451"/>
    <n v="0"/>
    <n v="0"/>
    <n v="0"/>
    <n v="0"/>
    <n v="0"/>
    <n v="1"/>
    <s v="CONTRATO TERMINADO"/>
    <s v="NO"/>
    <s v="SECTORIAL"/>
    <s v="TIENE SÓLO EJECUCIÓN FÍSICA 2022 Y/O POSTERIORES"/>
    <s v="SI"/>
    <s v="NO"/>
    <x v="1"/>
    <s v="ORIGINAL"/>
  </r>
  <r>
    <n v="40002704"/>
    <s v="CONSERVACIÓN GLOBAL DE CAMINOS DE ACCESO COMUNIDADES INDÍGENAS (SAFI S/N°)"/>
    <x v="2"/>
    <s v="TODAS"/>
    <s v="VARIAS"/>
    <m/>
    <s v="RURAL"/>
    <s v="SI"/>
    <s v="N/A"/>
    <s v="N/A"/>
    <m/>
    <s v="N/A"/>
    <s v="kms."/>
    <n v="100"/>
    <s v="DISEÑO ARQUITECTURA/INGENIERÍA"/>
    <s v="PREPARACIÓN ANTECEDENTES LICITACIÓN"/>
    <s v="N/A"/>
    <n v="1130000"/>
    <d v="2019-11-01T00:00:00"/>
    <d v="2020-11-01T00:00:00"/>
    <n v="0"/>
    <s v="12-02-04-31-02"/>
    <n v="0"/>
    <m/>
    <m/>
    <m/>
    <m/>
    <m/>
    <m/>
    <m/>
    <m/>
    <m/>
    <m/>
    <m/>
    <m/>
    <n v="0"/>
    <s v="-"/>
    <n v="0"/>
    <n v="0"/>
    <n v="0"/>
    <n v="0"/>
    <n v="0"/>
    <n v="0"/>
    <n v="0"/>
    <n v="0"/>
    <n v="0"/>
    <n v="0"/>
    <n v="0"/>
    <s v="-"/>
    <m/>
    <s v="SI"/>
    <s v="SECTORIAL"/>
    <s v="TIENE SÓLO EJECUCIÓN FÍSICA 2022 Y/O POSTERIORES"/>
    <s v="SI"/>
    <s v="NO"/>
    <x v="1"/>
    <s v="ORIGINAL"/>
  </r>
  <r>
    <n v="40002704"/>
    <s v="CONSERVACIÓN DE CAMINOS DE ACCESO COMUNIDADES INDÍGENAS, COMUNA DE LONQUIMAY, PROVINCIA DE MALLECO, REGIÓN DE LA ARAUCANÍA (SAFI 309154)"/>
    <x v="2"/>
    <s v="MALLECO"/>
    <s v="LONQUIMAY"/>
    <s v="comunidades de Benancio Cumillan de Cruzaco; Manuel Queupo; Pedro Calfuqueo; Francisco Cayul; Gregorio Ñehuen; Paulino Huaiquillan; Paulino Huaiquillan III - Diñe Pehuen; Cou Cou Mapu y Quilmahue Pedregoso"/>
    <s v="RURAL"/>
    <s v="SI"/>
    <s v="N/A"/>
    <s v="N/A"/>
    <m/>
    <n v="8"/>
    <s v="kms."/>
    <n v="14.7"/>
    <s v="DISEÑO/EJECUCIÓN"/>
    <s v="PREPARACIÓN ANTECEDENTES LICITACIÓN"/>
    <s v="N/A"/>
    <m/>
    <d v="2020-06-30T00:00:00"/>
    <d v="2021-04-26T00:00:00"/>
    <n v="0"/>
    <s v="12-02-04-31-02"/>
    <n v="0"/>
    <m/>
    <m/>
    <m/>
    <m/>
    <m/>
    <m/>
    <m/>
    <m/>
    <m/>
    <m/>
    <m/>
    <m/>
    <n v="0"/>
    <s v="-"/>
    <n v="154500"/>
    <n v="0"/>
    <n v="0"/>
    <n v="0"/>
    <n v="154500"/>
    <n v="0"/>
    <n v="0"/>
    <n v="0"/>
    <n v="0"/>
    <n v="0"/>
    <n v="0"/>
    <n v="1"/>
    <m/>
    <s v="SI"/>
    <s v="SECTORIAL"/>
    <s v="TIENE SÓLO EJECUCIÓN FÍSICA 2022 Y/O POSTERIORES"/>
    <s v="SI"/>
    <s v="NO"/>
    <x v="1"/>
    <s v="NUEVO"/>
  </r>
  <r>
    <n v="40002704"/>
    <s v="CONSERVACIÓN CAMINOS EN COMUNIDADES INDÍGENAS REGIÓN DE LA ARAUCANÍA 2019 CONSERVACIÓN DE CAMINOS DE ACCESO COMUNIDADES INDÍGENAS, COMUNA DE GALVARINO, PROVINCIA DE CAUTÍN, REGIÓN DE LA ARAUCANÍA (NUEVO LLAMADO) (SAFI 322841)"/>
    <x v="2"/>
    <s v="CAUTÍN"/>
    <s v="Galvarino"/>
    <s v="comunidades de Quetre; Percán; Rucatraro; Chupilco; Pitraco; Huampomallín; Pelantaro y Fenache"/>
    <s v="RURAL"/>
    <s v="SI"/>
    <s v="N/A"/>
    <s v="N/A"/>
    <m/>
    <m/>
    <s v="kms."/>
    <n v="21.15"/>
    <s v="EJECUCIÓN"/>
    <s v="EJECUCIÓN"/>
    <m/>
    <m/>
    <d v="2021-02-23T00:00:00"/>
    <d v="2021-10-21T00:00:00"/>
    <n v="0.59"/>
    <s v="12-02-04-31-02"/>
    <n v="253082"/>
    <n v="0"/>
    <n v="0"/>
    <n v="183500"/>
    <n v="69582"/>
    <n v="0"/>
    <n v="0"/>
    <n v="0"/>
    <n v="0"/>
    <n v="0"/>
    <n v="0"/>
    <n v="0"/>
    <n v="0"/>
    <n v="253082"/>
    <n v="1"/>
    <n v="794719"/>
    <n v="0"/>
    <n v="0"/>
    <n v="0"/>
    <n v="0"/>
    <n v="541637"/>
    <n v="253082"/>
    <n v="0"/>
    <n v="0"/>
    <n v="0"/>
    <n v="0"/>
    <n v="1"/>
    <s v="SE MANTIENE LO INFORMADO DEL MES DE MARZO"/>
    <s v="NO"/>
    <s v="SECTORIAL"/>
    <s v="TIENE SÓLO EJECUCIÓN FÍSICA 2022 Y/O POSTERIORES"/>
    <s v="SI"/>
    <s v="NO"/>
    <x v="1"/>
    <s v="NUEVO"/>
  </r>
  <r>
    <n v="40002704"/>
    <s v="CONSERVACIÓN CAMINOS EN COMUNIDADES INDÍGENAS 2019 CONSERVACIÓN DE CAMINOS DE ACCESO COMUNIDADES INDÍGENAS, COMUNA DE LONQUIMAY, PROVINCIA DE MALLECO, REGIÓN DE LA ARAUCANÍA (SAFI 324403)"/>
    <x v="2"/>
    <s v="MALLECO"/>
    <s v="LONQUIMAY"/>
    <s v="comunidades de Benancio Cumillan de Cruzaco; Manuel Queupo; Pedro Calfuqueo; Francisco Cayul; Gregorio Ñehuen; Paulino Huaiquillan; Paulino Huaiquillan III - Diñe Pehuen; Cou Cou Mapu y Quilmahue Pedregoso"/>
    <s v="RURAL"/>
    <s v="SI"/>
    <s v="N/A"/>
    <s v="N/A"/>
    <m/>
    <m/>
    <s v="kms."/>
    <n v="14.458"/>
    <s v="EJECUCIÓN"/>
    <s v="EJECUCIÓN"/>
    <m/>
    <m/>
    <d v="2020-12-10T00:00:00"/>
    <d v="2022-01-04T00:00:00"/>
    <n v="0.32790000000000002"/>
    <s v="12-02-04-31-02"/>
    <n v="68312"/>
    <n v="0"/>
    <n v="19547"/>
    <n v="0"/>
    <n v="48765"/>
    <n v="0"/>
    <n v="0"/>
    <n v="0"/>
    <n v="0"/>
    <n v="0"/>
    <n v="0"/>
    <n v="0"/>
    <n v="0"/>
    <n v="68312"/>
    <n v="1"/>
    <n v="565509"/>
    <n v="0"/>
    <n v="0"/>
    <n v="0"/>
    <n v="0"/>
    <n v="497197"/>
    <n v="68312"/>
    <n v="0"/>
    <n v="0"/>
    <n v="0"/>
    <n v="0"/>
    <n v="1"/>
    <s v="SE MANTIENE LO INFORMADO DEL MES DE MARZO"/>
    <s v="NO"/>
    <s v="SECTORIAL"/>
    <s v="TIENE SÓLO EJECUCIÓN FÍSICA 2022 Y/O POSTERIORES"/>
    <s v="SI"/>
    <s v="NO"/>
    <x v="1"/>
    <s v="NUEVO"/>
  </r>
  <r>
    <n v="40011171"/>
    <s v="CONSERVACIÓN CAMINOS PLAN INDÍGENA REGIÓN DE LA ARAUCANÍA 2020"/>
    <x v="2"/>
    <s v="TODAS"/>
    <s v="TODAS"/>
    <s v="N/A"/>
    <s v="RURAL"/>
    <s v="SI"/>
    <m/>
    <m/>
    <m/>
    <m/>
    <m/>
    <m/>
    <s v="EJECUCIÓN"/>
    <s v="PREPARACIÓN ANTECEDENTES LICITACIÓN"/>
    <s v="RS"/>
    <m/>
    <d v="2020-05-05T00:00:00"/>
    <d v="2022-03-31T00:00:00"/>
    <n v="0"/>
    <s v="12-02-04-31-02"/>
    <n v="950029"/>
    <n v="0"/>
    <n v="113445"/>
    <n v="291509"/>
    <n v="217240"/>
    <n v="67156"/>
    <n v="167466"/>
    <n v="0"/>
    <n v="64814"/>
    <n v="0"/>
    <n v="0"/>
    <n v="0"/>
    <n v="0"/>
    <n v="921630"/>
    <n v="0.72599999999999998"/>
    <n v="6861521"/>
    <n v="0"/>
    <n v="0"/>
    <n v="0"/>
    <n v="1488459"/>
    <n v="4451432"/>
    <n v="921630"/>
    <n v="0"/>
    <n v="0"/>
    <n v="0"/>
    <n v="0"/>
    <n v="0.96614744748285397"/>
    <m/>
    <s v="NO"/>
    <s v="SECTORIAL"/>
    <s v="TIENE SÓLO EJECUCIÓN FÍSICA 2022 Y/O POSTERIORES"/>
    <s v="SI"/>
    <s v="NO"/>
    <x v="0"/>
    <s v="NUEVO"/>
  </r>
  <r>
    <n v="40011171"/>
    <s v="CONSERVACIÓN CAMINOS PLAN INDÍGENA 2020 - 2021 ASESORÍA A LA INSPECCIÓN FISCAL CONTRATO DE CONSERVACIÓN DE CCI PROVINCIA DE MALLECO; REGIÓN DE LA ARAUCANÍA (SAFI 318209)"/>
    <x v="2"/>
    <s v="MALLECO"/>
    <s v="VARIAS"/>
    <m/>
    <s v="RURAL"/>
    <s v="N/A"/>
    <s v="N/A"/>
    <m/>
    <m/>
    <m/>
    <m/>
    <m/>
    <s v="DISEÑO/EJECUCIÓN"/>
    <s v="EJECUCIÓN"/>
    <m/>
    <m/>
    <d v="2021-02-23T00:00:00"/>
    <d v="2022-02-23T00:00:00"/>
    <n v="0.74370000000000003"/>
    <s v="12-02-04-31-02"/>
    <n v="90875"/>
    <n v="0"/>
    <n v="0"/>
    <n v="19547"/>
    <n v="14319"/>
    <n v="47676"/>
    <n v="0"/>
    <n v="0"/>
    <n v="0"/>
    <n v="0"/>
    <n v="0"/>
    <n v="0"/>
    <n v="0"/>
    <n v="81542"/>
    <n v="0.89700000000000002"/>
    <n v="345279"/>
    <n v="0"/>
    <n v="0"/>
    <n v="0"/>
    <n v="0"/>
    <n v="263737"/>
    <n v="81542"/>
    <n v="0"/>
    <n v="0"/>
    <n v="0"/>
    <n v="0"/>
    <n v="1"/>
    <s v="SE MANTIENE LO INFORMADO DEL MES DE MARZO"/>
    <s v="NO"/>
    <s v="SECTORIAL"/>
    <s v="TIENE SÓLO EJECUCIÓN FÍSICA 2022 Y/O POSTERIORES"/>
    <s v="SI"/>
    <s v="NO"/>
    <x v="1"/>
    <s v="NUEVO"/>
  </r>
  <r>
    <n v="40011171"/>
    <s v="CONSERVACIÓN CAMINOS PLAN INDÍGENA 2020 - 2021 ASESORÍA A LA INSPECCIÓN FISCAL CONTRATOS DE CONSERVACIÓN DE CCI PROVINCIA DE CAUTÍN; REGIÓN DE LA ARAUCANÍA (SAFI 318210)"/>
    <x v="2"/>
    <s v="CAUTÍN"/>
    <s v="VARIAS"/>
    <m/>
    <s v="RURAL"/>
    <s v="N/A"/>
    <s v="N/A"/>
    <m/>
    <m/>
    <m/>
    <m/>
    <m/>
    <s v="DISEÑO/EJECUCIÓN"/>
    <s v="EJECUCIÓN"/>
    <m/>
    <m/>
    <d v="2021-02-23T00:00:00"/>
    <d v="2022-02-23T00:00:00"/>
    <n v="0.96"/>
    <s v="12-02-04-31-02"/>
    <n v="78377"/>
    <n v="0"/>
    <n v="0"/>
    <n v="22560"/>
    <n v="11588"/>
    <n v="19480"/>
    <n v="0"/>
    <n v="0"/>
    <n v="0"/>
    <n v="0"/>
    <n v="0"/>
    <n v="0"/>
    <n v="0"/>
    <n v="53628"/>
    <n v="0.68400000000000005"/>
    <n v="323250"/>
    <n v="0"/>
    <n v="0"/>
    <n v="0"/>
    <n v="0"/>
    <n v="269622"/>
    <n v="53628"/>
    <n v="0"/>
    <n v="0"/>
    <n v="0"/>
    <n v="0"/>
    <n v="1"/>
    <s v="SE MANTIENE LO INFORMADO DEL MES DE MARZO"/>
    <s v="NO"/>
    <s v="SECTORIAL"/>
    <s v="TIENE SÓLO EJECUCIÓN FÍSICA 2022 Y/O POSTERIORES"/>
    <s v="SI"/>
    <s v="NO"/>
    <x v="1"/>
    <s v="NUEVO"/>
  </r>
  <r>
    <n v="40011171"/>
    <s v="CONSERVACIÓN CAMINOS PLAN INDÍGENA 2020 CONSERVACIÓN CAMINOS DE ACCESOS A COMUNIDADES INDÍGENAS, COMUNA DE CUNCO, PROVINCIA DE CAUTÍN, REGIÓN DE LA ARAUCANÍA (SAFI 306937)"/>
    <x v="2"/>
    <s v="CAUTÍN"/>
    <s v="CUNCO"/>
    <s v="Comunidades de Juan Sandoval; Juan Peralta Quidel; Tromelafquén; Juan Quidel y Quiñetrur Morales"/>
    <s v="RURAL"/>
    <s v="SI"/>
    <n v="17526"/>
    <m/>
    <m/>
    <m/>
    <s v="kms."/>
    <n v="20.3"/>
    <s v="EJECUCIÓN"/>
    <s v="CON TÉRMINO ANTICIPADO"/>
    <m/>
    <m/>
    <d v="2020-06-27T00:00:00"/>
    <d v="2021-06-22T00:00:00"/>
    <n v="0.66"/>
    <s v="12-02-04-31-02"/>
    <n v="0"/>
    <n v="0"/>
    <n v="0"/>
    <n v="0"/>
    <n v="0"/>
    <n v="0"/>
    <n v="0"/>
    <n v="0"/>
    <n v="0"/>
    <n v="0"/>
    <n v="0"/>
    <n v="0"/>
    <n v="0"/>
    <n v="0"/>
    <s v="-"/>
    <n v="481344"/>
    <n v="0"/>
    <n v="0"/>
    <n v="0"/>
    <n v="241501"/>
    <n v="239843"/>
    <n v="0"/>
    <n v="0"/>
    <n v="0"/>
    <n v="0"/>
    <n v="0"/>
    <n v="1"/>
    <s v="CONTRATO CON TERMINO ANTICIPADO"/>
    <s v="SI"/>
    <s v="SECTORIAL"/>
    <s v="TIENE SÓLO EJECUCIÓN FÍSICA 2022 Y/O POSTERIORES"/>
    <s v="SI"/>
    <s v="NO"/>
    <x v="1"/>
    <s v="NUEVO"/>
  </r>
  <r>
    <n v="40011171"/>
    <s v="CONSERVACIÓN CAMINOS PLAN INDÍGENA 2020 CONSERVACIÓN DE CAMINOS DE ACCESO COMUNIDADES INDÍGENAS, COMUNA DE PERQUENCO, PROVINCIA DE CAUTÍN, REGIÓN DE LA ARAUCANÍA (SAFI 306938)"/>
    <x v="2"/>
    <s v="CAUTÍN"/>
    <s v="PERQUENCO"/>
    <s v="Comunidades de Juan Savaria; Colimán-Cayumil; Pintilual Zapata; Jacinta Millalén; Lorenzo Necul y José Huenchual"/>
    <s v="RURAL"/>
    <s v="SI"/>
    <n v="6905"/>
    <m/>
    <m/>
    <m/>
    <s v="kms."/>
    <n v="20.7"/>
    <s v="FUNCIONAMIENTO/OPERACIÓN"/>
    <s v="OPERACIÓN"/>
    <m/>
    <m/>
    <d v="2020-05-05T00:00:00"/>
    <d v="2021-03-01T00:00:00"/>
    <n v="1"/>
    <s v="12-02-04-31-02"/>
    <n v="0"/>
    <m/>
    <m/>
    <m/>
    <m/>
    <m/>
    <m/>
    <m/>
    <m/>
    <m/>
    <m/>
    <m/>
    <m/>
    <n v="0"/>
    <s v="-"/>
    <n v="547779"/>
    <n v="0"/>
    <n v="0"/>
    <n v="0"/>
    <n v="374016"/>
    <n v="173763"/>
    <n v="0"/>
    <n v="0"/>
    <n v="0"/>
    <n v="0"/>
    <n v="0"/>
    <n v="1"/>
    <s v="CONTRATO EN OPERACIÓN"/>
    <s v="NO"/>
    <s v="SECTORIAL"/>
    <s v="FINALIZADA FÍSICA Y FINANCIERAMENTE"/>
    <s v="SI"/>
    <s v="NO"/>
    <x v="1"/>
    <s v="NUEVO"/>
  </r>
  <r>
    <n v="40011171"/>
    <s v="CONSERVACIÓN CAMINOS PLAN INDÍGENA 2020 CONSERVACIÓN DE CAMINOS DE ACCESO COMUNIDADES INDÍGENAS, COMUNA DE PITRUFQUEN, PROVINCIA DE CAUTÍN, REGIÓN DE LA ARAUCANÍA (SAFI 306939)"/>
    <x v="2"/>
    <s v="CAUTÍN"/>
    <s v="PITRUFQUEN"/>
    <s v="Comunidades de Puraquina; Quilquilco; Antumapu; Pascual Coña; Mariano Epulef; Molcoche y Valentín Llancafil"/>
    <s v="RURAL"/>
    <s v="SI"/>
    <n v="24837"/>
    <m/>
    <m/>
    <m/>
    <s v="kms."/>
    <n v="20"/>
    <s v="FUNCIONAMIENTO/OPERACIÓN"/>
    <s v="OPERACIÓN"/>
    <m/>
    <m/>
    <d v="2020-06-18T00:00:00"/>
    <d v="2021-06-13T00:00:00"/>
    <n v="1"/>
    <s v="12-02-04-31-02"/>
    <n v="0"/>
    <m/>
    <m/>
    <m/>
    <m/>
    <m/>
    <m/>
    <m/>
    <m/>
    <m/>
    <m/>
    <m/>
    <m/>
    <n v="0"/>
    <s v="-"/>
    <n v="579038"/>
    <n v="0"/>
    <n v="0"/>
    <n v="0"/>
    <n v="298689"/>
    <n v="280349"/>
    <n v="0"/>
    <n v="0"/>
    <n v="0"/>
    <n v="0"/>
    <n v="0"/>
    <n v="1"/>
    <s v="CONTRATO EN OPERACIÓN"/>
    <s v="NO"/>
    <s v="SECTORIAL"/>
    <s v="FINALIZADA FÍSICA Y FINANCIERAMENTE"/>
    <s v="SI"/>
    <s v="NO"/>
    <x v="1"/>
    <s v="NUEVO"/>
  </r>
  <r>
    <n v="40011171"/>
    <s v="CONSERVACIÓN CAMINOS PLAN INDÍGENA 2020 CONSERVACIÓN CAMINOS DE ACCESO COMUNIDADES INDÍGENAS, COMUNA DE PUREN I, PROVINCIA DE MALLECO, REGIÓN DE LA ARAUCANÍA (SAFI 309108)"/>
    <x v="2"/>
    <s v="MALLECO"/>
    <s v="PURÉN"/>
    <s v="Comunidades de Jacinto Caniupán; Juan Puen; Domingo Paillao II; Pascual Huenupi y Goñotui Tañi Mapu Lonco Llao"/>
    <s v="RURAL"/>
    <s v="SI"/>
    <n v="11779"/>
    <m/>
    <m/>
    <m/>
    <s v="kms."/>
    <n v="17"/>
    <s v="FUNCIONAMIENTO/OPERACIÓN"/>
    <s v="OPERACIÓN"/>
    <m/>
    <m/>
    <d v="2020-05-05T00:00:00"/>
    <d v="2021-03-01T00:00:00"/>
    <n v="1"/>
    <s v="12-02-04-31-02"/>
    <n v="0"/>
    <m/>
    <m/>
    <m/>
    <m/>
    <m/>
    <m/>
    <m/>
    <m/>
    <m/>
    <m/>
    <m/>
    <m/>
    <n v="0"/>
    <s v="-"/>
    <n v="784458"/>
    <n v="0"/>
    <n v="0"/>
    <n v="0"/>
    <n v="491852"/>
    <n v="292606"/>
    <n v="0"/>
    <n v="0"/>
    <n v="0"/>
    <n v="0"/>
    <n v="0"/>
    <n v="1"/>
    <s v="CONTRATO EN OPERACIÓN"/>
    <s v="NO"/>
    <s v="SECTORIAL"/>
    <s v="FINALIZADA FÍSICA Y FINANCIERAMENTE"/>
    <s v="SI"/>
    <s v="NO"/>
    <x v="1"/>
    <s v="NUEVO"/>
  </r>
  <r>
    <n v="40011171"/>
    <s v="CONSERVACIÓN CAMINOS PLAN INDÍGENA 2020 CONSERVACIÓN CAMINOS DE ACCESO A COMUNIDADES INDÍGENAS, COMUNA DE CARAHUE 1/2020, PROVINCIA DE CAUTÍN, REGIÓN DE LA ARAUCANÍA (SAFI 315530)"/>
    <x v="2"/>
    <s v="CAUTÍN"/>
    <s v="CARAHUE"/>
    <s v="Comunidades de Gonzalo Tranamil; Camilo Gallardo; Jose Cariqueo; Jose Maripan; Chapo Alma Riffo; Benito Gallardo; Maria Rebeca Toro; Colegio Cantera; Manuel Toro; Ines de Toro; Juan Huchalao; Vicente Paillalef"/>
    <s v="RURAL"/>
    <s v="SI"/>
    <n v="24533"/>
    <m/>
    <m/>
    <m/>
    <s v="kms."/>
    <n v="20"/>
    <s v="EJECUCIÓN"/>
    <s v="EJECUCIÓN"/>
    <m/>
    <m/>
    <d v="2020-10-27T00:00:00"/>
    <d v="2021-11-21T00:00:00"/>
    <n v="0.94"/>
    <s v="12-02-04-31-02"/>
    <n v="104597"/>
    <n v="0"/>
    <n v="0"/>
    <n v="106837"/>
    <n v="3443"/>
    <n v="0"/>
    <n v="0"/>
    <n v="0"/>
    <n v="0"/>
    <n v="0"/>
    <n v="0"/>
    <n v="0"/>
    <n v="0"/>
    <n v="110280"/>
    <n v="1.054"/>
    <n v="916502"/>
    <n v="0"/>
    <n v="0"/>
    <n v="0"/>
    <n v="0"/>
    <n v="806222"/>
    <n v="110280"/>
    <n v="0"/>
    <n v="0"/>
    <n v="0"/>
    <n v="0"/>
    <n v="1"/>
    <s v="SE MANTIENE LO INFORMADO EN EL MES DE MARZO"/>
    <s v="NO"/>
    <s v="SECTORIAL"/>
    <s v="TIENE SÓLO EJECUCIÓN FÍSICA 2022 Y/O POSTERIORES"/>
    <s v="SI"/>
    <s v="NO"/>
    <x v="1"/>
    <s v="NUEVO"/>
  </r>
  <r>
    <n v="40011171"/>
    <s v="CONSERVACIÓN CAMINOS PLAN INDÍGENA 2020 CONSERVACIÓN DE CAMINOS DE ACCESO COMUNIDADES INDÍGENAS, COMUNA DE LOS SAUCES 1/2020, PROVINCIA DE MALLECO, REGIÓN DE LA ARAUCANÍA (SAFI 315542)"/>
    <x v="2"/>
    <s v="MALLECO"/>
    <s v="LOS SAUCES"/>
    <s v="Comunidades de Bartolo Melín; Domingo Huentemán; Lorenzo Quilapi Cabetón; Antonio Pailaqueo: Domingo Huenchullán; Fco Piutri; Osvaldo Mulato; Margarita Cayuqueo; Juana Manquiñir; José Loncomil; José Luis Porma; Toledo Cheguan Antipi II y José Nahuelpi"/>
    <s v="RURAL"/>
    <s v="SI"/>
    <n v="7265"/>
    <m/>
    <m/>
    <m/>
    <s v="kms."/>
    <n v="16.899999999999999"/>
    <s v="DISEÑO/EJECUCIÓN"/>
    <s v="PREPARACIÓN ANTECEDENTES LICITACIÓN"/>
    <m/>
    <m/>
    <d v="2021-05-03T00:00:00"/>
    <d v="2021-11-29T00:00:00"/>
    <n v="0"/>
    <s v="12-02-04-31-02"/>
    <n v="0"/>
    <m/>
    <m/>
    <m/>
    <m/>
    <m/>
    <m/>
    <m/>
    <m/>
    <m/>
    <m/>
    <m/>
    <m/>
    <n v="0"/>
    <s v="-"/>
    <n v="0"/>
    <n v="0"/>
    <n v="0"/>
    <n v="0"/>
    <n v="0"/>
    <n v="0"/>
    <n v="0"/>
    <n v="0"/>
    <n v="0"/>
    <n v="0"/>
    <n v="0"/>
    <s v="-"/>
    <s v="LICITACIÓN QUEDA DESIERTA "/>
    <s v="SI"/>
    <s v="SECTORIAL"/>
    <s v="TIENE SÓLO EJECUCIÓN FÍSICA 2022 Y/O POSTERIORES"/>
    <s v="SI"/>
    <s v="NO"/>
    <x v="1"/>
    <s v="NUEVO"/>
  </r>
  <r>
    <n v="40011171"/>
    <s v="CONSERVACIÓN CAMINOS PLAN INDÍGENA 2020 CONSERVACIÓN CAMINOS DE ACCESO A COMUNIDADES INDÍGENAS, COMUNA DE PURÉN 2/2020, PROVINCIA DE MALLECO, REGIÓN DE LA ARAUCANÍA (SAFI 315545)"/>
    <x v="2"/>
    <s v="MALLECO"/>
    <s v="PURÉN"/>
    <s v="Comunidades de Luis Marileo Colipi; Pascual Huenupi; José Pino Levi; Lonko José Pino Levi; José Manuel Catrileo Inal; Juan Maril y Juan Canuleo Pinoleo"/>
    <s v="RURAL"/>
    <s v="SI"/>
    <n v="11779"/>
    <m/>
    <m/>
    <m/>
    <s v="kms."/>
    <n v="17.8"/>
    <s v="FUNCIONAMIENTO/OPERACIÓN"/>
    <s v="OPERACIÓN"/>
    <m/>
    <m/>
    <d v="2020-10-29T00:00:00"/>
    <d v="2021-12-23T00:00:00"/>
    <n v="1"/>
    <s v="12-02-04-31-02"/>
    <n v="32372"/>
    <n v="0"/>
    <n v="32372"/>
    <n v="0"/>
    <n v="0"/>
    <n v="0"/>
    <n v="0"/>
    <n v="0"/>
    <n v="0"/>
    <n v="0"/>
    <n v="0"/>
    <n v="0"/>
    <n v="0"/>
    <n v="32372"/>
    <n v="1"/>
    <n v="827018"/>
    <n v="0"/>
    <n v="0"/>
    <n v="0"/>
    <n v="0"/>
    <n v="794646"/>
    <n v="32372"/>
    <n v="0"/>
    <n v="0"/>
    <n v="0"/>
    <n v="0"/>
    <n v="1"/>
    <s v="CONTRATO EN OPERACIÓN"/>
    <s v="NO"/>
    <s v="SECTORIAL"/>
    <s v="FINALIZADA FÍSICA Y FINANCIERAMENTE"/>
    <s v="SI"/>
    <s v="NO"/>
    <x v="1"/>
    <s v="NUEVO"/>
  </r>
  <r>
    <n v="40011171"/>
    <s v="CONSERVACIÓN CAMINOS PLAN INDÍGENA 2020 CONSERVACIÓN CAMINOS DE ACCESO A COMUNIDADES INDÍGENAS, COMUNA DE GORBEA 1/2020, PROVINCIA DE CAUTÍN, REGIÓN DE LA ARAUCANÍA (SAFI 315548)"/>
    <x v="2"/>
    <s v="CAUTÍN"/>
    <s v="GORBEA"/>
    <s v="Comunidades de Pedro Millanao; Nicolas Ailio II; Jose Blas Namoncura; Lorenzo Cariman; Toribio Namoncura y Hilario Catrilaf"/>
    <s v="RURAL"/>
    <s v="SI"/>
    <n v="14414"/>
    <m/>
    <m/>
    <m/>
    <s v="kms."/>
    <n v="20"/>
    <s v="FUNCIONAMIENTO/OPERACIÓN"/>
    <s v="OPERACIÓN"/>
    <m/>
    <m/>
    <d v="2020-10-16T00:00:00"/>
    <d v="2021-12-10T00:00:00"/>
    <n v="1"/>
    <s v="12-02-04-31-02"/>
    <n v="0"/>
    <m/>
    <m/>
    <m/>
    <m/>
    <m/>
    <m/>
    <m/>
    <m/>
    <m/>
    <m/>
    <m/>
    <m/>
    <n v="0"/>
    <s v="-"/>
    <n v="655024"/>
    <n v="0"/>
    <n v="0"/>
    <n v="0"/>
    <n v="51500"/>
    <n v="603524"/>
    <n v="0"/>
    <n v="0"/>
    <n v="0"/>
    <n v="0"/>
    <n v="0"/>
    <n v="1"/>
    <s v="CONTRATO EN OPERACIÓN"/>
    <s v="NO"/>
    <s v="SECTORIAL"/>
    <s v="FINALIZADA FÍSICA Y FINANCIERAMENTE"/>
    <s v="SI"/>
    <s v="NO"/>
    <x v="1"/>
    <s v="NUEVO"/>
  </r>
  <r>
    <n v="40011171"/>
    <s v="CONSERVACIÓN CAMINOS PLAN INDÍGENA 2020 CONSERVACIÓN CAMINOS DE ACCESO A COMUNIDADES INDÍGENAS, COMUNA DE CURACAUTÍN, PROVINCIA DE MALLECO, REGIÓN DE LA ARAUCANÍA (2DO LLAMADO) (SAFI 322284)"/>
    <x v="2"/>
    <s v="MALLECO"/>
    <s v="CURACAUTÍN"/>
    <s v="Comunidades de Ignacio Tricanao; Liempi Colipi; Benancio Huenchupan; Huentecol Cheuquepan; Bernardo Ñanco y Pedro Huilcal"/>
    <s v="RURAL"/>
    <s v="SI"/>
    <n v="17413"/>
    <m/>
    <m/>
    <m/>
    <s v="kms."/>
    <n v="19.899999999999999"/>
    <s v="EJECUCIÓN"/>
    <s v="CON TÉRMINO ANTICIPADO"/>
    <m/>
    <m/>
    <d v="2020-10-29T00:00:00"/>
    <d v="2021-08-25T00:00:00"/>
    <n v="0.05"/>
    <s v="12-02-04-31-02"/>
    <n v="0"/>
    <m/>
    <m/>
    <m/>
    <m/>
    <m/>
    <m/>
    <m/>
    <m/>
    <m/>
    <m/>
    <m/>
    <m/>
    <n v="0"/>
    <s v="-"/>
    <n v="375609"/>
    <n v="0"/>
    <n v="0"/>
    <n v="0"/>
    <n v="30900"/>
    <n v="344709"/>
    <n v="0"/>
    <n v="0"/>
    <n v="0"/>
    <n v="0"/>
    <n v="0"/>
    <n v="1"/>
    <s v="CONTRATO CON TERMINO ANTICIPADO"/>
    <s v="SI"/>
    <s v="SECTORIAL"/>
    <s v="TIENE SÓLO EJECUCIÓN FÍSICA 2022 Y/O POSTERIORES"/>
    <s v="SI"/>
    <s v="NO"/>
    <x v="1"/>
    <s v="NUEVO"/>
  </r>
  <r>
    <n v="40011171"/>
    <s v="CONSERVACIÓN CAMINOS PLAN INDÍGENA 2020 CONSERVACIÓN DE CAMINOS DE ACCESO COMUNIDADES INDÍGENAS, COMUNA DE LONQUIMAY 2/2020, PROVINCIA DE MALLECO, REGIÓN DE LA ARAUCANÍA (SAFI 324750)"/>
    <x v="2"/>
    <s v="MALLECO"/>
    <s v="LONQUIMAY"/>
    <s v="Comunidades de Atay Pehuen; Pedregoso; Huiquilan; Mallin del Treile; Pehuenco Alto; Mitraquen Bajo; Benancio Cumilan; Pichirucanuco"/>
    <s v="RURAL"/>
    <s v="SI"/>
    <n v="10251"/>
    <m/>
    <m/>
    <m/>
    <s v="kms."/>
    <n v="18"/>
    <s v="EJECUCIÓN"/>
    <s v="EJECUCIÓN"/>
    <m/>
    <m/>
    <d v="2021-02-22T00:00:00"/>
    <d v="2022-03-19T00:00:00"/>
    <n v="0.64"/>
    <s v="12-02-04-31-02"/>
    <n v="643808"/>
    <n v="0"/>
    <n v="81073"/>
    <n v="142565"/>
    <n v="187890"/>
    <n v="0"/>
    <n v="167466"/>
    <n v="0"/>
    <n v="64814"/>
    <n v="0"/>
    <n v="0"/>
    <n v="0"/>
    <n v="0"/>
    <n v="643808"/>
    <n v="0.63900000000000001"/>
    <n v="1026220"/>
    <n v="0"/>
    <n v="0"/>
    <n v="0"/>
    <n v="1"/>
    <n v="382411"/>
    <n v="643808"/>
    <n v="0"/>
    <n v="0"/>
    <n v="0"/>
    <n v="0"/>
    <n v="0.77365477188127307"/>
    <s v="SE PROGRAMA INVERSIÓN DEL AÑO Y SE AJUSTA AVANCE FÍSICO 64%"/>
    <s v="SI"/>
    <s v="SECTORIAL"/>
    <s v="TIENE SÓLO EJECUCIÓN FÍSICA 2022 Y/O POSTERIORES"/>
    <s v="SI"/>
    <s v="NO"/>
    <x v="1"/>
    <s v="NUEVO"/>
  </r>
  <r>
    <n v="30091688"/>
    <s v="INSTALACIÓN SISTEMA AGUA POTABLE RURAL AGUA TENDIDA, CARAHUE"/>
    <x v="3"/>
    <s v="CAUTÍN"/>
    <s v="CARAHUE"/>
    <s v="AGUA TENDIDA"/>
    <s v="RURAL"/>
    <s v="SI"/>
    <n v="460"/>
    <n v="193"/>
    <n v="0.41956521739130437"/>
    <n v="5"/>
    <s v="N° arranques"/>
    <n v="115"/>
    <s v="EJECUCIÓN"/>
    <s v="TERMINADO"/>
    <s v="RS"/>
    <n v="1267899.9521100002"/>
    <d v="2018-10-27T00:00:00"/>
    <d v="2020-12-25T00:00:00"/>
    <n v="1"/>
    <s v="12-02-12-31-02"/>
    <n v="0"/>
    <n v="0"/>
    <n v="0"/>
    <n v="0"/>
    <n v="0"/>
    <n v="0"/>
    <n v="0"/>
    <n v="0"/>
    <n v="0"/>
    <n v="0"/>
    <n v="0"/>
    <n v="0"/>
    <n v="0"/>
    <n v="0"/>
    <s v="-"/>
    <n v="1491995"/>
    <n v="0"/>
    <n v="114500"/>
    <n v="1204539"/>
    <n v="172956"/>
    <n v="0"/>
    <n v="0"/>
    <n v="0"/>
    <n v="0"/>
    <n v="0"/>
    <n v="0"/>
    <n v="1"/>
    <m/>
    <s v="NO"/>
    <s v="SECTORIAL"/>
    <s v="FINALIZADA FÍSICA Y FINANCIERAMENTE"/>
    <s v="SI"/>
    <s v="NO"/>
    <x v="0"/>
    <s v="ORIGINAL"/>
  </r>
  <r>
    <n v="40000174"/>
    <s v="REPOSICIÓN SISTEMA AGUA POTABLE RURAL EL COIGUE, CARAHUE"/>
    <x v="3"/>
    <s v="CAUTÍN"/>
    <s v="CARAHUE"/>
    <s v="EL COIGUE"/>
    <s v="RURAL"/>
    <s v="SI"/>
    <n v="168"/>
    <n v="70"/>
    <n v="0.41666666666666669"/>
    <n v="5"/>
    <s v="N° arranques"/>
    <n v="141"/>
    <s v="EJECUCIÓN"/>
    <s v="EJECUCIÓN"/>
    <s v="RS"/>
    <n v="947903"/>
    <d v="2019-06-12T00:00:00"/>
    <d v="2021-08-20T00:00:00"/>
    <n v="1"/>
    <s v="12-02-12-31-02"/>
    <n v="0"/>
    <n v="0"/>
    <n v="0"/>
    <n v="0"/>
    <n v="0"/>
    <n v="0"/>
    <n v="0"/>
    <n v="0"/>
    <n v="0"/>
    <n v="0"/>
    <n v="0"/>
    <n v="0"/>
    <n v="0"/>
    <n v="0"/>
    <s v="-"/>
    <n v="1174375"/>
    <n v="0"/>
    <n v="0"/>
    <n v="717239"/>
    <n v="377140"/>
    <n v="79996"/>
    <n v="0"/>
    <n v="0"/>
    <n v="0"/>
    <n v="0"/>
    <n v="0"/>
    <n v="1"/>
    <m/>
    <s v="NO"/>
    <s v="SECTORIAL"/>
    <s v="TIENE SÓLO EJECUCIÓN FÍSICA 2022 Y/O POSTERIORES"/>
    <s v="SI"/>
    <s v="NO"/>
    <x v="0"/>
    <s v="ORIGINAL"/>
  </r>
  <r>
    <n v="40000772"/>
    <s v="REPOSICIÓN PARCIAL SISTEMA AGUA POTABLE RURAL PIHUICHÉN, CHOLCHOL"/>
    <x v="3"/>
    <s v="CAUTÍN"/>
    <s v="CHOL CHOL"/>
    <s v="PIHUICHEN"/>
    <s v="RURAL"/>
    <s v="SI"/>
    <n v="538"/>
    <n v="394"/>
    <n v="0.73234200743494426"/>
    <n v="4"/>
    <s v="N° arranques"/>
    <n v="128"/>
    <s v="EJECUCIÓN"/>
    <s v="EJECUCIÓN"/>
    <s v="RS"/>
    <n v="684605"/>
    <d v="2019-06-15T00:00:00"/>
    <d v="2020-12-04T00:00:00"/>
    <n v="1"/>
    <s v="12-02-12-31-02"/>
    <n v="0"/>
    <n v="0"/>
    <n v="0"/>
    <n v="0"/>
    <n v="0"/>
    <n v="0"/>
    <n v="0"/>
    <n v="0"/>
    <n v="0"/>
    <n v="0"/>
    <n v="0"/>
    <n v="0"/>
    <n v="0"/>
    <n v="0"/>
    <s v="-"/>
    <n v="850334"/>
    <n v="0"/>
    <n v="0"/>
    <n v="719824"/>
    <n v="90435"/>
    <n v="40075"/>
    <n v="0"/>
    <n v="0"/>
    <n v="0"/>
    <n v="0"/>
    <n v="0"/>
    <n v="1"/>
    <m/>
    <s v="NO"/>
    <s v="SECTORIAL"/>
    <s v="TIENE SÓLO EJECUCIÓN FÍSICA 2022 Y/O POSTERIORES"/>
    <s v="SI"/>
    <s v="NO"/>
    <x v="0"/>
    <s v="ORIGINAL"/>
  </r>
  <r>
    <n v="30485110"/>
    <s v="CONSTRUCCIÓN SISTEMA AGUA POTABLE RURAL FAJAS 4.000 A LA 26.000, COMUNA DE CUNCO Y SECTORES CHORRILLOS, YOLANDA, MARÍA LUISA, EL SOLAR, MIRAFLORES, SANTA ÁNGELA, COMUNA DE PADRE LAS CASAS"/>
    <x v="3"/>
    <s v="CAUTÍN"/>
    <s v="CUNCO"/>
    <s v="VARIAS"/>
    <s v="RURAL"/>
    <s v="SI"/>
    <n v="2528"/>
    <n v="773"/>
    <n v="0.30577531645569622"/>
    <n v="3"/>
    <s v="N° arranques"/>
    <n v="604"/>
    <s v="EJECUCIÓN"/>
    <s v="EN LICITACIÓN"/>
    <s v="RS"/>
    <n v="5191442"/>
    <d v="2019-10-01T00:00:00"/>
    <d v="2021-12-15T00:00:00"/>
    <n v="1"/>
    <s v="12-02-12-31-02"/>
    <n v="0"/>
    <n v="0"/>
    <n v="0"/>
    <n v="0"/>
    <n v="0"/>
    <n v="0"/>
    <n v="0"/>
    <n v="0"/>
    <n v="0"/>
    <n v="0"/>
    <n v="0"/>
    <n v="0"/>
    <n v="0"/>
    <n v="0"/>
    <s v="-"/>
    <n v="6218222"/>
    <n v="0"/>
    <n v="0"/>
    <n v="1082342"/>
    <n v="3606618"/>
    <n v="1529262"/>
    <n v="0"/>
    <n v="0"/>
    <n v="0"/>
    <n v="0"/>
    <n v="0"/>
    <n v="1"/>
    <m/>
    <s v="NO"/>
    <s v="SECTORIAL"/>
    <s v="TIENE SÓLO EJECUCIÓN FÍSICA 2022 Y/O POSTERIORES"/>
    <s v="SI"/>
    <s v="NO"/>
    <x v="0"/>
    <s v="ORIGINAL"/>
  </r>
  <r>
    <n v="40000627"/>
    <s v="REPOSICIÓN SISTEMA AGUA POTABLE RURAL EL ESFUERZO, CUNCO"/>
    <x v="3"/>
    <s v="CAUTÍN"/>
    <s v="CUNCO"/>
    <s v="EL ESFUERZO"/>
    <s v="RURAL"/>
    <s v="SI"/>
    <n v="235"/>
    <n v="12"/>
    <n v="5.106382978723404E-2"/>
    <n v="0"/>
    <s v="N° arranques"/>
    <n v="56"/>
    <s v="EJECUCIÓN"/>
    <s v="EJECUCIÓN"/>
    <s v="RS"/>
    <n v="406413"/>
    <d v="2019-12-15T00:00:00"/>
    <d v="2020-11-09T00:00:00"/>
    <n v="1"/>
    <s v="12-02-12-31-02"/>
    <n v="0"/>
    <n v="0"/>
    <n v="0"/>
    <n v="0"/>
    <n v="0"/>
    <n v="0"/>
    <n v="0"/>
    <n v="0"/>
    <n v="0"/>
    <n v="0"/>
    <n v="0"/>
    <n v="0"/>
    <n v="0"/>
    <n v="0"/>
    <s v="-"/>
    <n v="406413"/>
    <n v="0"/>
    <n v="0"/>
    <n v="0"/>
    <n v="402812"/>
    <n v="3601"/>
    <n v="0"/>
    <n v="0"/>
    <n v="0"/>
    <n v="0"/>
    <n v="0"/>
    <n v="1"/>
    <m/>
    <s v="NO"/>
    <s v="SECTORIAL"/>
    <s v="TIENE SÓLO EJECUCIÓN FÍSICA 2022 Y/O POSTERIORES"/>
    <s v="SI"/>
    <s v="NO"/>
    <x v="0"/>
    <s v="ORIGINAL"/>
  </r>
  <r>
    <n v="40007532"/>
    <s v="DISEÑO MEJORAMIENTO Y AMPLIACIÓN SISTEMA AGUA POTABLE RURAL CHOROICO, CUNCO"/>
    <x v="3"/>
    <s v="CAUTÍN"/>
    <s v="CUNCO"/>
    <s v="CHOROICO"/>
    <s v="RURAL"/>
    <s v="MIXTO"/>
    <n v="735"/>
    <n v="110.25"/>
    <n v="0.15"/>
    <n v="0"/>
    <s v="N° arranques"/>
    <n v="175"/>
    <s v="EJECUCIÓN"/>
    <s v="EJECUCIÓN"/>
    <s v="RS"/>
    <n v="788523"/>
    <d v="2020-09-01T00:00:00"/>
    <d v="2021-04-01T00:00:00"/>
    <n v="1"/>
    <s v="12-02-12-31-02"/>
    <n v="0"/>
    <n v="0"/>
    <n v="0"/>
    <n v="0"/>
    <n v="0"/>
    <n v="0"/>
    <n v="0"/>
    <n v="0"/>
    <n v="0"/>
    <n v="0"/>
    <n v="0"/>
    <n v="0"/>
    <n v="0"/>
    <n v="0"/>
    <s v="-"/>
    <n v="941259"/>
    <n v="0"/>
    <n v="40000"/>
    <n v="0"/>
    <n v="57250"/>
    <n v="844009"/>
    <n v="0"/>
    <n v="0"/>
    <n v="0"/>
    <n v="0"/>
    <n v="0"/>
    <n v="1"/>
    <m/>
    <s v="NO"/>
    <s v="SECTORIAL"/>
    <s v="TIENE SÓLO EJECUCIÓN FÍSICA 2022 Y/O POSTERIORES"/>
    <s v="SI"/>
    <s v="NO"/>
    <x v="0"/>
    <s v="ORIGINAL"/>
  </r>
  <r>
    <n v="30458784"/>
    <s v="REPOSICIÓN Y AMPLIACIÓN SISTEMA AGUA POTABLE RURAL CURARREHUE"/>
    <x v="3"/>
    <s v="CAUTÍN"/>
    <s v="CURARREHUE"/>
    <s v="CORARREHUE, PUALA, ANGOSTURA, TRANCURA, CAREN, PUESCO, CAMINO POCOLPEN"/>
    <s v="RURAL"/>
    <s v="SI"/>
    <n v="4492"/>
    <n v="3009"/>
    <n v="0.66985752448797864"/>
    <n v="6"/>
    <s v="N° arranques"/>
    <n v="1123"/>
    <s v="EJECUCIÓN"/>
    <s v="EJECUCIÓN"/>
    <s v="RS"/>
    <n v="4211448"/>
    <d v="2018-08-22T00:00:00"/>
    <d v="2021-03-01T00:00:00"/>
    <n v="0.93"/>
    <s v="12-02-12-31-02"/>
    <n v="0"/>
    <n v="0"/>
    <n v="0"/>
    <n v="0"/>
    <n v="0"/>
    <n v="0"/>
    <n v="0"/>
    <n v="0"/>
    <n v="0"/>
    <n v="0"/>
    <n v="0"/>
    <n v="0"/>
    <n v="0"/>
    <n v="0"/>
    <s v="-"/>
    <n v="3526133"/>
    <n v="0"/>
    <n v="739139"/>
    <n v="2428657"/>
    <n v="115150"/>
    <n v="243187"/>
    <n v="0"/>
    <n v="0"/>
    <n v="0"/>
    <n v="0"/>
    <n v="0"/>
    <n v="1"/>
    <m/>
    <s v="NO"/>
    <s v="SECTORIAL"/>
    <s v="TIENE SÓLO EJECUCIÓN FÍSICA 2022 Y/O POSTERIORES"/>
    <s v="SI"/>
    <s v="NO"/>
    <x v="0"/>
    <s v="ORIGINAL"/>
  </r>
  <r>
    <n v="30485885"/>
    <s v="CONSTRUCCIÓN SISTEMA AGUA POTABLE RURAL PUENTE BASA GRANDE, CURARREHUE"/>
    <x v="3"/>
    <s v="CAUTÍN"/>
    <s v="CURARREHUE"/>
    <s v="PUENTE BASA GRANDE"/>
    <s v="RURAL"/>
    <s v="SI"/>
    <n v="1651"/>
    <n v="1053"/>
    <n v="0.63779527559055116"/>
    <n v="3"/>
    <s v="N° arranques"/>
    <n v="393"/>
    <s v="EJECUCIÓN"/>
    <s v="EJECUCIÓN"/>
    <s v="RS"/>
    <n v="3623038"/>
    <d v="2019-06-30T00:00:00"/>
    <d v="2021-02-18T00:00:00"/>
    <n v="0.88"/>
    <s v="12-02-12-31-02"/>
    <n v="420525"/>
    <n v="0"/>
    <n v="0"/>
    <n v="0"/>
    <n v="41220"/>
    <n v="41220"/>
    <n v="41220"/>
    <n v="41220"/>
    <n v="41220"/>
    <n v="41220"/>
    <n v="41220"/>
    <n v="90764"/>
    <n v="41221"/>
    <n v="420525"/>
    <n v="0.19600000000000001"/>
    <n v="3626492"/>
    <n v="0"/>
    <n v="0"/>
    <n v="1337429"/>
    <n v="1070924"/>
    <n v="797614"/>
    <n v="420525"/>
    <n v="0"/>
    <n v="0"/>
    <n v="0"/>
    <n v="0"/>
    <n v="0.90677354313755554"/>
    <m/>
    <s v="NO"/>
    <s v="SECTORIAL"/>
    <s v="TIENE SÓLO EJECUCIÓN FÍSICA 2022 Y/O POSTERIORES"/>
    <s v="SI"/>
    <s v="NO"/>
    <x v="0"/>
    <s v="ORIGINAL"/>
  </r>
  <r>
    <n v="30488759"/>
    <s v="REPOSICIÓN SISTEMA AGUA POTABLE RURAL CATRIPULLI, RINCONADA Y AMPLIACIÓN A LONCOFILO, HUAMPOE Y SANTA ELENA, CURARREHUE"/>
    <x v="3"/>
    <s v="CAUTÍN"/>
    <s v="CURARREHUE"/>
    <s v="CATRIPULLI-RINCONADA-LONCOFILO-HUAMPOE STA. ELENA"/>
    <s v="RURAL"/>
    <s v="SI"/>
    <n v="2297"/>
    <n v="911"/>
    <n v="0.39660426643447977"/>
    <n v="6"/>
    <s v="N° arranques"/>
    <n v="547"/>
    <s v="EJECUCIÓN"/>
    <s v="EJECUCIÓN"/>
    <s v="RS"/>
    <n v="3236709"/>
    <d v="2019-07-10T00:00:00"/>
    <d v="2021-04-02T00:00:00"/>
    <n v="0.6"/>
    <s v="12-02-12-31-02"/>
    <n v="687006"/>
    <n v="0"/>
    <n v="0"/>
    <n v="0"/>
    <n v="0"/>
    <n v="0"/>
    <n v="0"/>
    <n v="114500"/>
    <n v="114500"/>
    <n v="114500"/>
    <n v="114500"/>
    <n v="114500"/>
    <n v="114506"/>
    <n v="687006"/>
    <n v="0"/>
    <n v="3081719"/>
    <n v="0"/>
    <n v="0"/>
    <n v="218556"/>
    <n v="1504290"/>
    <n v="671867"/>
    <n v="687006"/>
    <n v="0"/>
    <n v="0"/>
    <n v="0"/>
    <n v="0"/>
    <n v="0.77707052460006898"/>
    <m/>
    <s v="NO"/>
    <s v="SECTORIAL"/>
    <s v="TIENE SÓLO EJECUCIÓN FÍSICA 2022 Y/O POSTERIORES"/>
    <s v="SI"/>
    <s v="NO"/>
    <x v="0"/>
    <s v="ORIGINAL"/>
  </r>
  <r>
    <n v="40000292"/>
    <s v="REPOSICIÓN PARCIAL SISTEMA AGUA POTABLE RURAL DOLLINCO QUEPE Y AMPLIACIÓN A RUCAHUE, FREIRE"/>
    <x v="3"/>
    <s v="CAUTÍN"/>
    <s v="FREIRE"/>
    <s v="DOLLINCO-QUEPE"/>
    <s v="RURAL"/>
    <s v="SI"/>
    <n v="1382"/>
    <n v="206"/>
    <n v="0.14905933429811866"/>
    <n v="14"/>
    <s v="N° arranques"/>
    <n v="329"/>
    <s v="EJECUCIÓN"/>
    <s v="EJECUCIÓN"/>
    <s v="RS"/>
    <n v="1484252"/>
    <d v="2019-12-15T00:00:00"/>
    <d v="2021-10-02T00:00:00"/>
    <n v="1"/>
    <s v="12-02-12-31-02"/>
    <n v="0"/>
    <n v="0"/>
    <n v="0"/>
    <n v="0"/>
    <n v="0"/>
    <n v="0"/>
    <n v="0"/>
    <n v="0"/>
    <n v="0"/>
    <n v="0"/>
    <n v="0"/>
    <n v="0"/>
    <n v="0"/>
    <n v="0"/>
    <s v="-"/>
    <n v="1665092"/>
    <n v="0"/>
    <n v="0"/>
    <n v="0"/>
    <n v="705322"/>
    <n v="959770"/>
    <n v="0"/>
    <n v="0"/>
    <n v="0"/>
    <n v="0"/>
    <n v="0"/>
    <n v="1"/>
    <m/>
    <s v="NO"/>
    <s v="SECTORIAL"/>
    <s v="TIENE SÓLO EJECUCIÓN FÍSICA 2022 Y/O POSTERIORES"/>
    <s v="SI"/>
    <s v="NO"/>
    <x v="0"/>
    <s v="ORIGINAL"/>
  </r>
  <r>
    <n v="30441773"/>
    <s v="CONSTRUCCIÓN SISTEMA AGUA POTABLE RURAL TRES ESQUINAS, LOS AROMOS, LA PEÑA, NALCACO Y CHUMIL, LAUTARO"/>
    <x v="3"/>
    <s v="CAUTÍN"/>
    <s v="LAUTARO"/>
    <s v="TRES ESQUINAS LOS AROMOS"/>
    <s v="RURAL"/>
    <s v="SI"/>
    <n v="2576"/>
    <n v="1004"/>
    <n v="0.38975155279503104"/>
    <n v="9"/>
    <s v="N° arranques"/>
    <n v="644"/>
    <s v="FUNCIONAMIENTO/OPERACIÓN"/>
    <s v="OPERACIÓN"/>
    <s v="RS"/>
    <n v="3793501.5290000001"/>
    <d v="2017-07-05T00:00:00"/>
    <d v="2019-10-01T00:00:00"/>
    <n v="1"/>
    <s v="12-02-12-31-02"/>
    <n v="0"/>
    <n v="0"/>
    <n v="0"/>
    <n v="0"/>
    <n v="0"/>
    <n v="0"/>
    <n v="0"/>
    <n v="0"/>
    <n v="0"/>
    <n v="0"/>
    <n v="0"/>
    <n v="0"/>
    <n v="0"/>
    <n v="0"/>
    <s v="-"/>
    <n v="4484311"/>
    <n v="254201"/>
    <n v="2729831"/>
    <n v="1192916"/>
    <n v="34041"/>
    <n v="273322"/>
    <n v="0"/>
    <n v="0"/>
    <n v="0"/>
    <n v="0"/>
    <n v="0"/>
    <n v="1"/>
    <m/>
    <s v="SI"/>
    <s v="SECTORIAL"/>
    <s v="FINALIZADA FÍSICA Y FINANCIERAMENTE"/>
    <s v="SI"/>
    <s v="NO"/>
    <x v="0"/>
    <s v="ORIGINAL"/>
  </r>
  <r>
    <n v="30484751"/>
    <s v="REPOSICIÓN SISTEMA AGUA POTABLE RURAL TRAI TRAICO, NUEVA IMPERIAL"/>
    <x v="3"/>
    <s v="CAUTÍN"/>
    <s v="NUEVA IMPERIAL"/>
    <s v="TARITRAICO"/>
    <s v="RURAL"/>
    <s v="SI"/>
    <n v="508"/>
    <n v="289"/>
    <n v="0.56889763779527558"/>
    <n v="1"/>
    <s v="N° arranques"/>
    <n v="127"/>
    <s v="EJECUCIÓN"/>
    <s v="EJECUCIÓN"/>
    <s v="RS"/>
    <n v="793447.99160999991"/>
    <d v="2018-10-27T00:00:00"/>
    <d v="2020-12-20T00:00:00"/>
    <n v="1"/>
    <s v="12-02-12-31-02"/>
    <n v="0"/>
    <n v="0"/>
    <n v="0"/>
    <n v="0"/>
    <n v="0"/>
    <n v="0"/>
    <n v="0"/>
    <n v="0"/>
    <n v="0"/>
    <n v="0"/>
    <n v="0"/>
    <n v="0"/>
    <n v="0"/>
    <n v="0"/>
    <s v="-"/>
    <n v="1067039"/>
    <n v="0"/>
    <n v="70077"/>
    <n v="729306"/>
    <n v="267656"/>
    <n v="0"/>
    <n v="0"/>
    <n v="0"/>
    <n v="0"/>
    <n v="0"/>
    <n v="0"/>
    <n v="1"/>
    <m/>
    <s v="NO"/>
    <s v="SECTORIAL"/>
    <s v="TIENE SÓLO EJECUCIÓN FÍSICA 2022 Y/O POSTERIORES"/>
    <s v="SI"/>
    <s v="NO"/>
    <x v="0"/>
    <s v="ORIGINAL"/>
  </r>
  <r>
    <n v="40001395"/>
    <s v="ESTUDIO DE REHABILITACIÓN SISTEMA AGUA POTABLE RURAL ENTRE RÍOS, NUEVA IMPERIAL"/>
    <x v="3"/>
    <s v="CAUTÍN"/>
    <s v="NUEVA IMPERIAL"/>
    <s v="ENTRE RÍOS"/>
    <s v="RURAL"/>
    <s v="MIXTO"/>
    <n v="1037"/>
    <n v="811.971"/>
    <n v="0.78300000000000003"/>
    <n v="6"/>
    <s v="N° arranques"/>
    <n v="247"/>
    <s v="EJECUCIÓN"/>
    <s v="EJECUCIÓN"/>
    <s v="RS"/>
    <n v="1621102"/>
    <d v="2020-09-01T00:00:00"/>
    <d v="2022-02-27T00:00:00"/>
    <n v="0.88"/>
    <s v="12-02-12-31-02"/>
    <n v="956918"/>
    <n v="0"/>
    <n v="38699"/>
    <n v="0"/>
    <n v="95035"/>
    <n v="95035"/>
    <n v="95035"/>
    <n v="95035"/>
    <n v="95035"/>
    <n v="95035"/>
    <n v="95035"/>
    <n v="190070"/>
    <n v="62984"/>
    <n v="956998"/>
    <n v="0.23899999999999999"/>
    <n v="2281975"/>
    <n v="0"/>
    <n v="30000"/>
    <n v="1419"/>
    <n v="0"/>
    <n v="1293558"/>
    <n v="956998"/>
    <n v="0"/>
    <n v="0"/>
    <n v="0"/>
    <n v="0"/>
    <n v="0.68087774844159121"/>
    <m/>
    <s v="NO"/>
    <s v="SECTORIAL"/>
    <s v="TIENE SÓLO EJECUCIÓN FÍSICA 2022 Y/O POSTERIORES"/>
    <s v="SI"/>
    <s v="NO"/>
    <x v="0"/>
    <s v="ORIGINAL"/>
  </r>
  <r>
    <n v="30068020"/>
    <s v="INSTALACIÓN SISTEMA AGUA POTABLE RURAL PITRELAHUE, PADRE LAS CASAS"/>
    <x v="3"/>
    <s v="CAUTÍN"/>
    <s v="PADRE LAS CASAS"/>
    <s v="PITRELAHUE"/>
    <s v="RURAL"/>
    <s v="SI"/>
    <n v="392"/>
    <n v="196"/>
    <n v="0.5"/>
    <n v="5"/>
    <s v="N° arranques"/>
    <n v="98"/>
    <s v="EJECUCIÓN"/>
    <s v="EJECUCIÓN"/>
    <s v="RS"/>
    <n v="790728"/>
    <d v="2018-09-27T00:00:00"/>
    <d v="2020-11-20T00:00:00"/>
    <n v="0.54"/>
    <s v="12-02-12-31-02"/>
    <n v="470220"/>
    <n v="0"/>
    <n v="0"/>
    <n v="130163"/>
    <n v="24337"/>
    <n v="27250"/>
    <n v="57250"/>
    <n v="57250"/>
    <n v="57250"/>
    <n v="57250"/>
    <n v="47250"/>
    <n v="12220"/>
    <n v="0"/>
    <n v="470220"/>
    <n v="0.38700000000000001"/>
    <n v="1024400"/>
    <n v="0"/>
    <n v="179283"/>
    <n v="203147"/>
    <n v="0"/>
    <n v="171750"/>
    <n v="470220"/>
    <n v="0"/>
    <n v="0"/>
    <n v="0"/>
    <n v="0"/>
    <n v="0.71840101522842637"/>
    <m/>
    <s v="NO"/>
    <s v="SECTORIAL"/>
    <s v="TIENE SÓLO EJECUCIÓN FÍSICA 2022 Y/O POSTERIORES"/>
    <s v="SI"/>
    <s v="NO"/>
    <x v="0"/>
    <s v="ORIGINAL"/>
  </r>
  <r>
    <n v="40000342"/>
    <s v="CONSTRUCCIÓN SISTEMA AGUA POTABLE RURAL TRUF TRUF, LAS MINAS, PADRE LAS CASAS"/>
    <x v="3"/>
    <s v="CAUTÍN"/>
    <s v="PADRE LAS CASAS"/>
    <s v="TRUF TRUF-LAS MINAS"/>
    <s v="RURAL"/>
    <s v="SI"/>
    <n v="445"/>
    <n v="212"/>
    <n v="0.47640449438202248"/>
    <n v="6"/>
    <s v="N° arranques"/>
    <n v="106"/>
    <s v="FUNCIONAMIENTO/OPERACIÓN"/>
    <s v="OPERACIÓN"/>
    <s v="RS"/>
    <n v="632379"/>
    <d v="2019-06-01T00:00:00"/>
    <d v="2020-07-26T00:00:00"/>
    <n v="1"/>
    <s v="12-02-12-31-02"/>
    <n v="0"/>
    <n v="0"/>
    <n v="0"/>
    <n v="0"/>
    <n v="0"/>
    <n v="0"/>
    <n v="0"/>
    <n v="0"/>
    <n v="0"/>
    <n v="0"/>
    <n v="0"/>
    <n v="0"/>
    <n v="0"/>
    <n v="0"/>
    <s v="-"/>
    <n v="804828"/>
    <n v="0"/>
    <n v="0"/>
    <n v="424172"/>
    <n v="380656"/>
    <n v="0"/>
    <n v="0"/>
    <n v="0"/>
    <n v="0"/>
    <n v="0"/>
    <n v="0"/>
    <n v="1"/>
    <m/>
    <s v="NO"/>
    <s v="SECTORIAL"/>
    <s v="FINALIZADA FÍSICA Y FINANCIERAMENTE"/>
    <s v="SI"/>
    <s v="NO"/>
    <x v="0"/>
    <s v="ORIGINAL"/>
  </r>
  <r>
    <n v="40000950"/>
    <s v="REPOSICIÓN SISTEMA AGUA POTABLE RURAL HUALPÍN Y AMPLIACIÓN A ISLA LICAN, TEODORO SCHMIDT"/>
    <x v="3"/>
    <s v="CAUTÍN"/>
    <s v="TEODORO SCHMIDT"/>
    <s v="HUALPIN"/>
    <s v="RURAL"/>
    <s v="SI"/>
    <n v="5060"/>
    <n v="155"/>
    <n v="3.0632411067193676E-2"/>
    <n v="3"/>
    <s v="N° arranques"/>
    <n v="1265"/>
    <s v="EJECUCIÓN"/>
    <s v="EJECUCIÓN"/>
    <s v="RS"/>
    <n v="4060836"/>
    <d v="2019-10-15T00:00:00"/>
    <d v="2021-08-05T00:00:00"/>
    <n v="1"/>
    <s v="12-02-12-31-02"/>
    <n v="0"/>
    <n v="0"/>
    <n v="0"/>
    <n v="0"/>
    <n v="0"/>
    <n v="0"/>
    <n v="0"/>
    <n v="0"/>
    <n v="0"/>
    <n v="0"/>
    <n v="0"/>
    <n v="0"/>
    <n v="0"/>
    <n v="0"/>
    <s v="-"/>
    <n v="4274206"/>
    <n v="0"/>
    <n v="0"/>
    <n v="0"/>
    <n v="2380063"/>
    <n v="1894143"/>
    <n v="0"/>
    <n v="0"/>
    <n v="0"/>
    <n v="0"/>
    <n v="0"/>
    <n v="1"/>
    <m/>
    <s v="NO"/>
    <s v="SECTORIAL"/>
    <s v="TIENE SÓLO EJECUCIÓN FÍSICA 2022 Y/O POSTERIORES"/>
    <s v="SI"/>
    <s v="NO"/>
    <x v="0"/>
    <s v="ORIGINAL"/>
  </r>
  <r>
    <n v="30033484"/>
    <s v="MEJORAMIENTO SISTEMA AGUA POTABLE RURAL VILLA LOS BOLDOS, TOLTÉN"/>
    <x v="3"/>
    <s v="CAUTÍN"/>
    <s v="TOLTÉN"/>
    <s v="VILLA LOS BOLDOS"/>
    <s v="MIXTO"/>
    <s v="SI"/>
    <n v="250"/>
    <n v="110"/>
    <n v="0.44"/>
    <n v="0"/>
    <s v="metros lineales"/>
    <n v="300"/>
    <s v="EJECUCIÓN"/>
    <s v="TERMINADO"/>
    <s v="RS"/>
    <n v="800967"/>
    <d v="2018-05-30T00:00:00"/>
    <d v="2019-07-23T00:00:00"/>
    <n v="1"/>
    <s v="12-02-12-31-02"/>
    <n v="0"/>
    <n v="0"/>
    <n v="0"/>
    <n v="0"/>
    <n v="0"/>
    <n v="0"/>
    <n v="0"/>
    <n v="0"/>
    <n v="0"/>
    <n v="0"/>
    <n v="0"/>
    <n v="0"/>
    <n v="0"/>
    <n v="0"/>
    <s v="-"/>
    <n v="1024020"/>
    <n v="0"/>
    <n v="111808"/>
    <n v="887577"/>
    <n v="24635"/>
    <n v="0"/>
    <n v="0"/>
    <n v="0"/>
    <n v="0"/>
    <n v="0"/>
    <n v="0"/>
    <n v="1"/>
    <m/>
    <s v="NO"/>
    <s v="SECTORIAL"/>
    <s v="FINALIZADA FÍSICA Y FINANCIERAMENTE"/>
    <s v="SI"/>
    <s v="NO"/>
    <x v="0"/>
    <s v="ORIGINAL"/>
  </r>
  <r>
    <n v="30464529"/>
    <s v="AMPLIACIÓN Y REPOSICIÓN SISTEMA AGUA POTABLE RURAL POCOYAN - RAKINCURA TOLTÉN"/>
    <x v="3"/>
    <s v="CAUTÍN"/>
    <s v="TOLTÉN"/>
    <s v="POCOYAN, RAKINCURA"/>
    <s v="RURAL"/>
    <s v="SI"/>
    <n v="968"/>
    <n v="425"/>
    <n v="0.43904958677685951"/>
    <n v="13"/>
    <s v="N° arranques"/>
    <n v="242"/>
    <s v="EJECUCIÓN"/>
    <s v="TERMINADO"/>
    <s v="RS"/>
    <n v="1539770.3486649999"/>
    <d v="2018-09-27T00:00:00"/>
    <d v="2020-08-18T00:00:00"/>
    <n v="1"/>
    <s v="12-02-12-31-02"/>
    <n v="0"/>
    <n v="0"/>
    <n v="0"/>
    <n v="0"/>
    <n v="0"/>
    <n v="0"/>
    <n v="0"/>
    <n v="0"/>
    <n v="0"/>
    <n v="0"/>
    <n v="0"/>
    <n v="0"/>
    <n v="0"/>
    <n v="0"/>
    <s v="-"/>
    <n v="2115332"/>
    <n v="0"/>
    <n v="377242"/>
    <n v="1097629"/>
    <n v="640461"/>
    <n v="0"/>
    <n v="0"/>
    <n v="0"/>
    <n v="0"/>
    <n v="0"/>
    <n v="0"/>
    <n v="1"/>
    <m/>
    <s v="NO"/>
    <s v="SECTORIAL"/>
    <s v="FINALIZADA FÍSICA Y FINANCIERAMENTE"/>
    <s v="SI"/>
    <s v="NO"/>
    <x v="0"/>
    <s v="ORIGINAL"/>
  </r>
  <r>
    <n v="30474089"/>
    <s v="CONSTRUCCIÓN SISTEMA AGUA POTABLE RURAL CAYULFE, CHANQUÍN, PURALACO, NIGUE, MAITINCO, TOLTÉN"/>
    <x v="3"/>
    <s v="CAUTÍN"/>
    <s v="TOLTÉN"/>
    <s v="CAYULFE, CHANQUÍN"/>
    <s v="RURAL"/>
    <s v="SI"/>
    <n v="2248"/>
    <n v="989"/>
    <n v="0.43994661921708184"/>
    <n v="6"/>
    <s v="N° arranques"/>
    <n v="562"/>
    <s v="EJECUCIÓN"/>
    <s v="EJECUCIÓN"/>
    <s v="RS"/>
    <n v="4353560.9390000002"/>
    <d v="2018-08-14T00:00:00"/>
    <d v="2020-11-20T00:00:00"/>
    <n v="1"/>
    <s v="12-02-12-31-02"/>
    <n v="0"/>
    <n v="0"/>
    <n v="0"/>
    <n v="0"/>
    <n v="0"/>
    <n v="0"/>
    <n v="0"/>
    <n v="0"/>
    <n v="0"/>
    <n v="0"/>
    <n v="0"/>
    <n v="0"/>
    <n v="0"/>
    <n v="0"/>
    <s v="-"/>
    <n v="4395805"/>
    <n v="0"/>
    <n v="795655"/>
    <n v="2491000"/>
    <n v="1109150"/>
    <n v="0"/>
    <n v="0"/>
    <n v="0"/>
    <n v="0"/>
    <n v="0"/>
    <n v="0"/>
    <n v="1"/>
    <m/>
    <s v="NO"/>
    <s v="SECTORIAL"/>
    <s v="TIENE SÓLO EJECUCIÓN FÍSICA 2022 Y/O POSTERIORES"/>
    <s v="SI"/>
    <s v="NO"/>
    <x v="0"/>
    <s v="ORIGINAL"/>
  </r>
  <r>
    <n v="30348928"/>
    <s v="CONSTRUCCIÓN SISTEMA AGUA POTABLE RURAL VILUCO, COLLIN Y VEGA REDONDA, COMUNA DE VILCÚN"/>
    <x v="3"/>
    <s v="CAUTÍN"/>
    <s v="VILCÚN"/>
    <s v="COLLIN ALTO, COLLIN BAJO MUCO MILPIO"/>
    <s v="RURAL"/>
    <s v="SI"/>
    <n v="1575"/>
    <n v="540"/>
    <n v="0.34285714285714286"/>
    <n v="6"/>
    <s v="N° arranques"/>
    <n v="375"/>
    <s v="PERFIL"/>
    <s v="TERMINADO"/>
    <s v="RS"/>
    <n v="45000"/>
    <d v="2017-11-20T00:00:00"/>
    <d v="2019-06-30T00:00:00"/>
    <n v="0.81"/>
    <s v="12-02-12-31-02"/>
    <n v="727814"/>
    <n v="0"/>
    <n v="0"/>
    <n v="183199"/>
    <n v="68700"/>
    <n v="68700"/>
    <n v="68700"/>
    <n v="68700"/>
    <n v="68700"/>
    <n v="68700"/>
    <n v="63715"/>
    <n v="68700"/>
    <n v="0"/>
    <n v="727814"/>
    <n v="0.44"/>
    <n v="3102964"/>
    <n v="0"/>
    <n v="45000"/>
    <n v="7013"/>
    <n v="608439"/>
    <n v="1714698"/>
    <n v="727814"/>
    <n v="0"/>
    <n v="0"/>
    <n v="0"/>
    <n v="0"/>
    <n v="0.86876579940985454"/>
    <m/>
    <s v="NO"/>
    <s v="SECTORIAL"/>
    <s v="TIENE SÓLO EJECUCIÓN FÍSICA 2022 Y/O POSTERIORES"/>
    <s v="SI"/>
    <s v="NO"/>
    <x v="0"/>
    <s v="ORIGINAL"/>
  </r>
  <r>
    <n v="40000835"/>
    <s v="MEJORAMIENTO Y AMPLIACIÓN SISTEMA AGUA POTABLE RURAL GENERAL LÓPEZ, VILCÚN"/>
    <x v="3"/>
    <s v="CAUTÍN"/>
    <s v="VILCÚN"/>
    <s v="GENERAL LÓPEZ"/>
    <s v="RURAL"/>
    <s v="SI"/>
    <n v="1075"/>
    <n v="387"/>
    <n v="0.36"/>
    <n v="0"/>
    <s v="N° arranques"/>
    <n v="256"/>
    <s v="PERFIL"/>
    <s v="TERMINADO"/>
    <s v="N/A"/>
    <n v="30000"/>
    <d v="2017-11-20T00:00:00"/>
    <d v="2020-12-30T00:00:00"/>
    <n v="0.6"/>
    <s v="12-02-12-31-02"/>
    <n v="0"/>
    <n v="0"/>
    <n v="0"/>
    <n v="0"/>
    <n v="0"/>
    <n v="0"/>
    <n v="0"/>
    <n v="0"/>
    <n v="0"/>
    <n v="0"/>
    <n v="0"/>
    <n v="0"/>
    <n v="0"/>
    <n v="0"/>
    <s v="-"/>
    <n v="30000"/>
    <n v="0"/>
    <n v="30000"/>
    <n v="0"/>
    <n v="0"/>
    <n v="0"/>
    <n v="0"/>
    <n v="0"/>
    <n v="0"/>
    <n v="0"/>
    <n v="0"/>
    <n v="1"/>
    <m/>
    <s v="NO"/>
    <s v="SECTORIAL"/>
    <s v="TIENE SÓLO EJECUCIÓN FÍSICA 2022 Y/O POSTERIORES"/>
    <s v="SI"/>
    <s v="NO"/>
    <x v="0"/>
    <s v="ORIGINAL"/>
  </r>
  <r>
    <n v="30066346"/>
    <s v="INSTALACIÓN SISTEMA AGUA POTABLE RURAL LIUMALLA SUR, VILLARRICA"/>
    <x v="3"/>
    <s v="CAUTÍN"/>
    <s v="VILLARRICA"/>
    <s v="LIUMALLA SUR"/>
    <s v="RURAL"/>
    <s v="SI"/>
    <n v="298"/>
    <n v="79"/>
    <n v="0.2651006711409396"/>
    <n v="5"/>
    <s v="N° arranques"/>
    <n v="71"/>
    <s v="EJECUCIÓN"/>
    <s v="EJECUCIÓN"/>
    <s v="RS"/>
    <n v="823097"/>
    <d v="2019-07-15T00:00:00"/>
    <d v="2021-06-14T00:00:00"/>
    <n v="1"/>
    <s v="12-02-12-31-02"/>
    <n v="0"/>
    <n v="0"/>
    <n v="0"/>
    <n v="0"/>
    <n v="0"/>
    <n v="0"/>
    <n v="0"/>
    <n v="0"/>
    <n v="0"/>
    <n v="0"/>
    <n v="0"/>
    <n v="0"/>
    <n v="0"/>
    <n v="0"/>
    <s v="-"/>
    <n v="1070158"/>
    <n v="0"/>
    <n v="0"/>
    <n v="460336"/>
    <n v="579544"/>
    <n v="30278"/>
    <n v="0"/>
    <n v="0"/>
    <n v="0"/>
    <n v="0"/>
    <n v="0"/>
    <n v="1"/>
    <m/>
    <s v="NO"/>
    <s v="SECTORIAL"/>
    <s v="TIENE SÓLO EJECUCIÓN FÍSICA 2022 Y/O POSTERIORES"/>
    <s v="SI"/>
    <s v="NO"/>
    <x v="0"/>
    <s v="ORIGINAL"/>
  </r>
  <r>
    <n v="30413725"/>
    <s v="INSTALACIÓN SISTEMA AGUA POTABLE RURAL CHAURA, VILLARRICA"/>
    <x v="3"/>
    <s v="CAUTÍN"/>
    <s v="VILLARRICA"/>
    <s v="CHAURA"/>
    <s v="RURAL"/>
    <s v="SI"/>
    <n v="512"/>
    <n v="143"/>
    <n v="0.279296875"/>
    <n v="1"/>
    <s v="N° arranques"/>
    <n v="128"/>
    <s v="EJECUCIÓN"/>
    <s v="TERMINADO"/>
    <s v="RS"/>
    <n v="1032978"/>
    <d v="2018-02-23T00:00:00"/>
    <d v="2019-05-22T00:00:00"/>
    <n v="1"/>
    <s v="12-02-12-31-02"/>
    <n v="0"/>
    <n v="0"/>
    <n v="0"/>
    <n v="0"/>
    <n v="0"/>
    <n v="0"/>
    <n v="0"/>
    <n v="0"/>
    <n v="0"/>
    <n v="0"/>
    <n v="0"/>
    <n v="0"/>
    <n v="0"/>
    <n v="0"/>
    <s v="-"/>
    <n v="1032978"/>
    <n v="0"/>
    <n v="689651"/>
    <n v="343327"/>
    <n v="0"/>
    <n v="0"/>
    <n v="0"/>
    <n v="0"/>
    <n v="0"/>
    <n v="0"/>
    <n v="0"/>
    <n v="1"/>
    <m/>
    <s v="NO"/>
    <s v="SECTORIAL"/>
    <s v="FINALIZADA FÍSICA Y FINANCIERAMENTE"/>
    <s v="SI"/>
    <s v="NO"/>
    <x v="0"/>
    <s v="ORIGINAL"/>
  </r>
  <r>
    <n v="30460684"/>
    <s v="CONSTRUCCIÓN SISTEMA AGUA POTABLE RURAL RAYENCO AFUNALHUE, VILLARRICA"/>
    <x v="3"/>
    <s v="CAUTÍN"/>
    <s v="VILLARRICA"/>
    <s v="RAYENCO, AFUNALHUE"/>
    <s v="RURAL"/>
    <s v="SI"/>
    <n v="812"/>
    <n v="227"/>
    <n v="0.27955665024630544"/>
    <n v="13"/>
    <s v="N° arranques"/>
    <n v="203"/>
    <s v="EJECUCIÓN"/>
    <s v="EJECUCIÓN"/>
    <s v="RS"/>
    <n v="1027387"/>
    <d v="2018-06-16T00:00:00"/>
    <d v="2021-03-01T00:00:00"/>
    <n v="0.93"/>
    <s v="12-02-12-31-02"/>
    <n v="297000"/>
    <n v="0"/>
    <n v="0"/>
    <n v="108008"/>
    <n v="54906"/>
    <n v="45800"/>
    <n v="45800"/>
    <n v="36694"/>
    <n v="5792"/>
    <n v="0"/>
    <n v="0"/>
    <n v="0"/>
    <n v="0"/>
    <n v="297000"/>
    <n v="0.70299999999999996"/>
    <n v="1518384"/>
    <n v="0"/>
    <n v="579558"/>
    <n v="230917"/>
    <n v="205455"/>
    <n v="205454"/>
    <n v="297000"/>
    <n v="0"/>
    <n v="0"/>
    <n v="0"/>
    <n v="0"/>
    <n v="0.9418552882538278"/>
    <m/>
    <s v="NO"/>
    <s v="SECTORIAL"/>
    <s v="TIENE SÓLO EJECUCIÓN FÍSICA 2022 Y/O POSTERIORES"/>
    <s v="SI"/>
    <s v="NO"/>
    <x v="0"/>
    <s v="ORIGINAL"/>
  </r>
  <r>
    <n v="30459967"/>
    <s v="REPOSICIÓN Y AMPLIACIÓN SISTEMA AGUA POTABLE RURAL LOS CONFINES, ANGOL"/>
    <x v="3"/>
    <s v="MALLECO"/>
    <s v="ANGOL"/>
    <s v="LOS CONFINES"/>
    <s v="RURAL"/>
    <s v="SI"/>
    <n v="706"/>
    <n v="14"/>
    <n v="1.9830028328611898E-2"/>
    <n v="0"/>
    <s v="N° arranques"/>
    <n v="168"/>
    <s v="EJECUCIÓN"/>
    <s v="EJECUCIÓN"/>
    <s v="RS"/>
    <n v="947906"/>
    <d v="2019-09-01T00:00:00"/>
    <d v="2021-11-25T00:00:00"/>
    <n v="0.43"/>
    <s v="12-02-12-31-02"/>
    <n v="76105"/>
    <n v="0"/>
    <n v="0"/>
    <n v="0"/>
    <n v="0"/>
    <n v="0"/>
    <n v="0"/>
    <n v="0"/>
    <n v="0"/>
    <n v="0"/>
    <n v="0"/>
    <n v="0"/>
    <n v="76105"/>
    <n v="76105"/>
    <n v="0"/>
    <n v="490101"/>
    <n v="0"/>
    <n v="0"/>
    <n v="128240"/>
    <n v="285756"/>
    <n v="0"/>
    <n v="76105"/>
    <n v="0"/>
    <n v="0"/>
    <n v="0"/>
    <n v="0"/>
    <n v="0.84471568105349715"/>
    <m/>
    <s v="NO"/>
    <s v="SECTORIAL"/>
    <s v="TIENE SÓLO EJECUCIÓN FÍSICA 2022 Y/O POSTERIORES"/>
    <s v="SI"/>
    <s v="NO"/>
    <x v="0"/>
    <s v="ORIGINAL"/>
  </r>
  <r>
    <n v="30044873"/>
    <s v="REPOSICIÓN PARCIAL SISTEMA AGUA POTABLE RURAL PAILAHUEQUE, ERCILLA"/>
    <x v="3"/>
    <s v="MALLECO"/>
    <s v="ERCILLA"/>
    <s v="PAILAHUEQUE"/>
    <s v="RURAL"/>
    <s v="SI"/>
    <n v="2335"/>
    <n v="1240"/>
    <n v="0.53104925053533192"/>
    <n v="0"/>
    <s v="N° arranques"/>
    <n v="556"/>
    <s v="EJECUCIÓN"/>
    <s v="EJECUCIÓN"/>
    <s v="RS"/>
    <n v="1529289"/>
    <d v="2020-08-01T00:00:00"/>
    <d v="2021-09-07T00:00:00"/>
    <n v="1"/>
    <s v="12-02-12-31-02"/>
    <n v="0"/>
    <n v="0"/>
    <n v="0"/>
    <n v="0"/>
    <n v="0"/>
    <n v="0"/>
    <n v="0"/>
    <n v="0"/>
    <n v="0"/>
    <n v="0"/>
    <n v="0"/>
    <n v="0"/>
    <n v="0"/>
    <n v="0"/>
    <s v="-"/>
    <n v="1656809"/>
    <n v="0"/>
    <n v="0"/>
    <n v="0"/>
    <n v="1023624"/>
    <n v="633185"/>
    <n v="0"/>
    <n v="0"/>
    <n v="0"/>
    <n v="0"/>
    <n v="0"/>
    <n v="1"/>
    <m/>
    <s v="NO"/>
    <s v="SECTORIAL"/>
    <s v="TIENE SÓLO EJECUCIÓN FÍSICA 2022 Y/O POSTERIORES"/>
    <s v="SI"/>
    <s v="NO"/>
    <x v="0"/>
    <s v="ORIGINAL"/>
  </r>
  <r>
    <n v="30044132"/>
    <s v="INSTALACIÓN SISTEMA AGUA POTABLE RURAL LOS MORROS, LUMACO"/>
    <x v="3"/>
    <s v="MALLECO"/>
    <s v="LUMACO"/>
    <s v="LOS MORROS"/>
    <s v="RURAL"/>
    <s v="SI"/>
    <n v="806"/>
    <n v="356"/>
    <n v="0.44168734491315137"/>
    <n v="2"/>
    <s v="N° arranques"/>
    <n v="192"/>
    <s v="EJECUCIÓN"/>
    <s v="EJECUCIÓN"/>
    <s v="RS"/>
    <n v="1955115"/>
    <d v="2020-08-01T00:00:00"/>
    <d v="2021-10-29T00:00:00"/>
    <n v="1"/>
    <s v="12-02-12-31-02"/>
    <n v="0"/>
    <n v="0"/>
    <n v="0"/>
    <n v="0"/>
    <n v="0"/>
    <n v="0"/>
    <n v="0"/>
    <n v="0"/>
    <n v="0"/>
    <n v="0"/>
    <n v="0"/>
    <n v="0"/>
    <n v="0"/>
    <n v="0"/>
    <s v="-"/>
    <n v="2033422"/>
    <n v="0"/>
    <n v="0"/>
    <n v="0"/>
    <n v="1213898"/>
    <n v="819524"/>
    <n v="0"/>
    <n v="0"/>
    <n v="0"/>
    <n v="0"/>
    <n v="0"/>
    <n v="1"/>
    <m/>
    <s v="NO"/>
    <s v="SECTORIAL"/>
    <s v="TIENE SÓLO EJECUCIÓN FÍSICA 2022 Y/O POSTERIORES"/>
    <s v="SI"/>
    <s v="NO"/>
    <x v="0"/>
    <s v="ORIGINAL"/>
  </r>
  <r>
    <n v="40003105"/>
    <s v="CONSERVACIÓN SISTEMA AGUA POTABLE RURAL TIJERAL RENAICO"/>
    <x v="3"/>
    <s v="MALLECO"/>
    <s v="RENAICO"/>
    <s v="TIJERAL"/>
    <s v="RURAL"/>
    <s v="SI"/>
    <n v="3000"/>
    <n v="1330"/>
    <n v="0.44333333333333336"/>
    <n v="0"/>
    <s v="N° arranques"/>
    <n v="50"/>
    <s v="EJECUCIÓN"/>
    <s v="TERMINADO"/>
    <s v="RS"/>
    <n v="563615.34"/>
    <d v="2018-08-23T00:00:00"/>
    <d v="2019-09-20T00:00:00"/>
    <n v="1"/>
    <s v="12-02-12-31-02"/>
    <n v="0"/>
    <n v="0"/>
    <n v="0"/>
    <n v="0"/>
    <n v="0"/>
    <n v="0"/>
    <n v="0"/>
    <n v="0"/>
    <n v="0"/>
    <n v="0"/>
    <n v="0"/>
    <n v="0"/>
    <n v="0"/>
    <n v="0"/>
    <s v="-"/>
    <n v="563615"/>
    <n v="0"/>
    <n v="498730"/>
    <n v="64885"/>
    <n v="0"/>
    <n v="0"/>
    <n v="0"/>
    <n v="0"/>
    <n v="0"/>
    <n v="0"/>
    <n v="0"/>
    <n v="1"/>
    <m/>
    <s v="NO"/>
    <s v="SECTORIAL"/>
    <s v="FINALIZADA FÍSICA Y FINANCIERAMENTE"/>
    <s v="SI"/>
    <s v="NO"/>
    <x v="0"/>
    <s v="ORIGINAL"/>
  </r>
  <r>
    <n v="40001909"/>
    <s v="INSTALACIÓN SISTEMA AGUA POTABLE RURAL EL BOYE, SECTORES CHUFQUÉN Y TERPELLE, TRAIGUÉN"/>
    <x v="3"/>
    <s v="MALLECO"/>
    <s v="TRAIGUÉN"/>
    <s v="EL BOYE"/>
    <s v="RURAL"/>
    <s v="SI"/>
    <n v="1579"/>
    <n v="466"/>
    <n v="0.29512349588347053"/>
    <n v="5"/>
    <s v="N° arranques"/>
    <n v="376"/>
    <s v="EJECUCIÓN"/>
    <s v="EJECUCIÓN"/>
    <s v="RS"/>
    <n v="3311827"/>
    <d v="2019-10-10T00:00:00"/>
    <d v="2021-05-05T00:00:00"/>
    <n v="0.91"/>
    <s v="12-02-12-31-02"/>
    <n v="370702"/>
    <n v="0"/>
    <n v="0"/>
    <n v="0"/>
    <n v="0"/>
    <n v="57250"/>
    <n v="57250"/>
    <n v="57250"/>
    <n v="57250"/>
    <n v="27202"/>
    <n v="114500"/>
    <n v="0"/>
    <n v="0"/>
    <n v="370702"/>
    <n v="0.154"/>
    <n v="4083844"/>
    <n v="0"/>
    <n v="0"/>
    <n v="0"/>
    <n v="2046041"/>
    <n v="1667101"/>
    <n v="370702"/>
    <n v="0"/>
    <n v="0"/>
    <n v="0"/>
    <n v="0"/>
    <n v="0.92324584386670994"/>
    <m/>
    <s v="NO"/>
    <s v="SECTORIAL"/>
    <s v="TIENE SÓLO EJECUCIÓN FÍSICA 2022 Y/O POSTERIORES"/>
    <s v="SI"/>
    <s v="NO"/>
    <x v="0"/>
    <s v="ORIGINAL"/>
  </r>
  <r>
    <n v="30045445"/>
    <s v="REPOSICIÓN PARCIAL HUALACURA"/>
    <x v="3"/>
    <s v="CAUTÍN"/>
    <s v="NUEVA IMPERIAL"/>
    <s v="HUALACURA"/>
    <s v="RURAL"/>
    <s v="MIXTO"/>
    <n v="544"/>
    <n v="425.952"/>
    <n v="0.78300000000000003"/>
    <n v="4"/>
    <s v="N° arranques"/>
    <n v="132"/>
    <s v="EJECUCIÓN"/>
    <s v="ADJUDICADO"/>
    <s v="RS"/>
    <n v="847210"/>
    <d v="2020-02-01T00:00:00"/>
    <d v="2022-02-02T00:00:00"/>
    <n v="0.92"/>
    <s v="12-02-12-31-02"/>
    <n v="362583"/>
    <n v="0"/>
    <n v="0"/>
    <n v="124336"/>
    <n v="115785"/>
    <n v="34350"/>
    <n v="34350"/>
    <n v="45800"/>
    <n v="7962"/>
    <n v="0"/>
    <n v="0"/>
    <n v="0"/>
    <n v="0"/>
    <n v="362583"/>
    <n v="0.75700000000000001"/>
    <n v="1477677"/>
    <n v="0"/>
    <n v="0"/>
    <n v="0"/>
    <n v="0"/>
    <n v="1115094"/>
    <n v="362583"/>
    <n v="0"/>
    <n v="0"/>
    <n v="0"/>
    <n v="0"/>
    <n v="0.94037127193561243"/>
    <m/>
    <s v="NO"/>
    <s v="SECTORIAL"/>
    <s v="TIENE SÓLO EJECUCIÓN FÍSICA 2022 Y/O POSTERIORES"/>
    <s v="SI"/>
    <s v="NO"/>
    <x v="0"/>
    <s v="NUEVO"/>
  </r>
  <r>
    <n v="40008030"/>
    <s v="MEJORAMIENTO SISTEMA DE AGUA POTABLE RURAL MALLIN DEL TREILE"/>
    <x v="3"/>
    <s v="MALLECO"/>
    <s v="LONQUIMAY"/>
    <s v="MALLIN DEL TREILE"/>
    <s v="RURAL"/>
    <s v="MIXTO"/>
    <n v="756"/>
    <n v="694.76400000000001"/>
    <n v="0.91900000000000004"/>
    <n v="1"/>
    <s v="N° arranques"/>
    <n v="180"/>
    <s v="EJECUCIÓN"/>
    <s v="EJECUCIÓN"/>
    <s v="RS"/>
    <n v="1145436"/>
    <d v="2020-09-01T00:00:00"/>
    <d v="2021-07-29T00:00:00"/>
    <n v="1"/>
    <s v="12-02-12-31-02"/>
    <n v="0"/>
    <n v="0"/>
    <n v="0"/>
    <n v="0"/>
    <n v="0"/>
    <n v="0"/>
    <n v="0"/>
    <n v="0"/>
    <n v="0"/>
    <n v="0"/>
    <n v="0"/>
    <n v="0"/>
    <n v="0"/>
    <n v="0"/>
    <s v="-"/>
    <n v="1355865"/>
    <n v="0"/>
    <n v="0"/>
    <n v="0"/>
    <n v="240450"/>
    <n v="1115415"/>
    <n v="0"/>
    <n v="0"/>
    <n v="0"/>
    <n v="0"/>
    <n v="0"/>
    <n v="1"/>
    <m/>
    <s v="NO"/>
    <s v="SECTORIAL"/>
    <s v="TIENE SÓLO EJECUCIÓN FÍSICA 2022 Y/O POSTERIORES"/>
    <s v="SI"/>
    <s v="NO"/>
    <x v="0"/>
    <s v="NUEVO"/>
  </r>
  <r>
    <s v="30101514-0"/>
    <s v="REPOSICIÓN PARCIAL SISTEMA DE AGUA POTABLE RURAL TRIHUECHE Y AMPLIACIÓN A VILLA BALDOMERO"/>
    <x v="3"/>
    <s v="CAUTÍN"/>
    <s v="NUEVA IMPERIAL"/>
    <s v="TRIHUECHE"/>
    <s v="RURAL"/>
    <s v="MIXTO"/>
    <n v="663"/>
    <n v="519.12900000000002"/>
    <n v="0.78300000000000003"/>
    <n v="3"/>
    <s v="N° arranques"/>
    <n v="158"/>
    <s v="EJECUCIÓN"/>
    <s v="ADJUDICADO"/>
    <s v="RS"/>
    <n v="521194"/>
    <d v="2021-03-31T00:00:00"/>
    <d v="2021-10-04T00:00:00"/>
    <n v="0.83"/>
    <s v="12-02-12-31-02"/>
    <n v="333382"/>
    <n v="0"/>
    <n v="0"/>
    <n v="68492"/>
    <n v="23991"/>
    <n v="30915"/>
    <n v="30915"/>
    <n v="30915"/>
    <n v="30915"/>
    <n v="30915"/>
    <n v="30915"/>
    <n v="30915"/>
    <n v="24494"/>
    <n v="333382"/>
    <n v="0.37"/>
    <n v="938703"/>
    <n v="0"/>
    <n v="0"/>
    <n v="0"/>
    <n v="0"/>
    <n v="605321"/>
    <n v="333382"/>
    <n v="0"/>
    <n v="0"/>
    <n v="0"/>
    <n v="0"/>
    <n v="0.77630411322857173"/>
    <m/>
    <s v="NO"/>
    <s v="SECTORIAL"/>
    <s v="TIENE SÓLO EJECUCIÓN FÍSICA 2022 Y/O POSTERIORES"/>
    <s v="SI"/>
    <s v="NO"/>
    <x v="0"/>
    <s v="NUEVO"/>
  </r>
  <r>
    <n v="40000183"/>
    <s v="MEJORAMIENTO Y AMPLIACIÓN SISTEMA DE AGUA POTABLE RURAL TRANAPUENTE"/>
    <x v="3"/>
    <s v="CAUTÍN"/>
    <s v="CARAHUE"/>
    <s v="TRANAPUENTE"/>
    <s v="URBANO"/>
    <s v="MIXTO"/>
    <n v="378"/>
    <n v="298.99799999999999"/>
    <n v="0.79100000000000004"/>
    <n v="1"/>
    <s v="N° arranques"/>
    <n v="90"/>
    <s v="EJECUCIÓN"/>
    <s v="EJECUCIÓN"/>
    <s v="RS"/>
    <n v="423271"/>
    <d v="2021-02-01T00:00:00"/>
    <d v="2021-08-04T00:00:00"/>
    <n v="1"/>
    <s v="12-02-12-31-02"/>
    <n v="0"/>
    <n v="0"/>
    <n v="0"/>
    <n v="0"/>
    <n v="0"/>
    <n v="0"/>
    <n v="0"/>
    <n v="0"/>
    <n v="0"/>
    <n v="0"/>
    <n v="0"/>
    <n v="0"/>
    <n v="0"/>
    <n v="0"/>
    <s v="-"/>
    <n v="553807"/>
    <n v="0"/>
    <n v="0"/>
    <n v="0"/>
    <n v="0"/>
    <n v="553807"/>
    <n v="0"/>
    <n v="0"/>
    <n v="0"/>
    <n v="0"/>
    <n v="0"/>
    <n v="1"/>
    <m/>
    <s v="NO"/>
    <s v="SECTORIAL"/>
    <s v="TIENE SÓLO EJECUCIÓN FÍSICA 2022 Y/O POSTERIORES"/>
    <s v="SI"/>
    <s v="NO"/>
    <x v="0"/>
    <s v="NUEVO"/>
  </r>
  <r>
    <n v="30096766"/>
    <s v="CONSTRUCCIÓN SISTEMA DE AGUA POTABLE RURAL PELON MAPU"/>
    <x v="3"/>
    <s v="MALLECO"/>
    <s v="LOS SAUCES"/>
    <s v="PELON MAPU"/>
    <s v="RURAL"/>
    <s v="MIXTO"/>
    <n v="777"/>
    <n v="683.76"/>
    <n v="0.88"/>
    <n v="6"/>
    <s v="N° arranques"/>
    <n v="185"/>
    <s v="EJECUCIÓN"/>
    <s v="PREPARACIÓN ANTECEDENTES LICITACIÓN"/>
    <s v="RS"/>
    <n v="1586826"/>
    <d v="2021-10-11T00:00:00"/>
    <d v="2022-04-25T00:00:00"/>
    <n v="0.46"/>
    <s v="12-02-12-31-02"/>
    <n v="1519342"/>
    <n v="0"/>
    <n v="0"/>
    <n v="351713"/>
    <n v="238780"/>
    <n v="148850"/>
    <n v="148850"/>
    <n v="148850"/>
    <n v="148850"/>
    <n v="148850"/>
    <n v="58920"/>
    <n v="48850"/>
    <n v="76829"/>
    <n v="1519342"/>
    <n v="0.48699999999999999"/>
    <n v="1709761"/>
    <n v="0"/>
    <n v="0"/>
    <n v="0"/>
    <n v="0"/>
    <n v="190419"/>
    <n v="1519342"/>
    <n v="0"/>
    <n v="0"/>
    <n v="0"/>
    <n v="0"/>
    <n v="0.54379647213850357"/>
    <m/>
    <s v="NO"/>
    <s v="SECTORIAL"/>
    <s v="TIENE SÓLO EJECUCIÓN FÍSICA 2022 Y/O POSTERIORES"/>
    <s v="SI"/>
    <s v="NO"/>
    <x v="0"/>
    <s v="NUEVO"/>
  </r>
  <r>
    <n v="30472185"/>
    <s v="INSTALACIÓN SISTEMA DE AGUA POTABLE RURAL LINCO ORIENTE Y PONIENTE"/>
    <x v="3"/>
    <s v="MALLECO"/>
    <s v="COLLIPULLI"/>
    <s v="LINCO "/>
    <s v="RURAL"/>
    <s v="MIXTO"/>
    <n v="424"/>
    <n v="294.68"/>
    <n v="0.69499999999999995"/>
    <n v="30"/>
    <s v="N° arranques"/>
    <n v="101"/>
    <s v="EJECUCIÓN"/>
    <s v="PREPARACIÓN ANTECEDENTES LICITACIÓN"/>
    <s v="RS"/>
    <n v="1425284"/>
    <d v="2021-08-15T00:00:00"/>
    <d v="2022-05-26T00:00:00"/>
    <n v="0"/>
    <s v="12-02-12-31-02"/>
    <n v="458000"/>
    <n v="0"/>
    <n v="0"/>
    <n v="0"/>
    <n v="0"/>
    <n v="0"/>
    <n v="0"/>
    <n v="0"/>
    <n v="0"/>
    <n v="114500"/>
    <n v="114500"/>
    <n v="114500"/>
    <n v="114500"/>
    <n v="458000"/>
    <n v="0"/>
    <n v="458000"/>
    <n v="0"/>
    <n v="0"/>
    <n v="0"/>
    <n v="0"/>
    <n v="0"/>
    <n v="458000"/>
    <n v="0"/>
    <n v="0"/>
    <n v="0"/>
    <n v="0"/>
    <n v="0"/>
    <m/>
    <s v="NO"/>
    <s v="SECTORIAL"/>
    <s v="TIENE SÓLO EJECUCIÓN FÍSICA 2022 Y/O POSTERIORES"/>
    <s v="SI"/>
    <s v="NO"/>
    <x v="0"/>
    <s v="NUEVO"/>
  </r>
  <r>
    <n v="212049"/>
    <s v="CONSTRUCCIÓN PROYECTOS AGUA POTABLE RURAL IX REGIÓN (2018 - 2026): CÓDIGO MOP 212049"/>
    <x v="3"/>
    <s v="TODAS"/>
    <s v="TODAS"/>
    <s v="N/A"/>
    <s v="RURAL"/>
    <s v="SI"/>
    <n v="26184"/>
    <n v="8902"/>
    <n v="0.33997861289337"/>
    <n v="148"/>
    <s v="N° arranques"/>
    <n v="6546"/>
    <s v="EJECUCIÓN"/>
    <s v="PREPARACIÓN ANTECEDENTES LICITACIÓN"/>
    <s v="N/A"/>
    <n v="99162354"/>
    <d v="2019-01-02T00:00:00"/>
    <d v="2026-12-01T00:00:00"/>
    <s v="N/A"/>
    <s v="12-02-12-31-02"/>
    <n v="0"/>
    <n v="0"/>
    <n v="0"/>
    <n v="0"/>
    <n v="0"/>
    <n v="0"/>
    <n v="0"/>
    <n v="0"/>
    <n v="0"/>
    <n v="0"/>
    <n v="0"/>
    <n v="0"/>
    <n v="0"/>
    <n v="0"/>
    <s v="-"/>
    <n v="82632742"/>
    <n v="0"/>
    <n v="0"/>
    <n v="3900000"/>
    <n v="11132742"/>
    <n v="0"/>
    <n v="0"/>
    <n v="16900000"/>
    <n v="16900000"/>
    <n v="16900000"/>
    <n v="16900000"/>
    <n v="0.18192234259877277"/>
    <m/>
    <s v="NO"/>
    <s v="SECTORIAL"/>
    <s v="TIENE SÓLO EJECUCIÓN FÍSICA 2022 Y/O POSTERIORES"/>
    <s v="SI"/>
    <s v="NO"/>
    <x v="0"/>
    <s v="ORIGINAL"/>
  </r>
  <r>
    <n v="30125120"/>
    <s v="MEJORAMIENTO BORDE COSTERO NEHUENTUE, CARAHUE"/>
    <x v="4"/>
    <s v="CAUTÍN"/>
    <s v="CARAHUE"/>
    <s v="NEHUENTUE "/>
    <s v="URBANO"/>
    <s v="MIXTO"/>
    <n v="24533"/>
    <n v="9842"/>
    <n v="0.40117392899360044"/>
    <n v="88"/>
    <s v="metros lineales"/>
    <n v="700"/>
    <s v="DISEÑO ARQUITECTURA/INGENIERÍA"/>
    <s v="EJECUCIÓN"/>
    <s v="N/A"/>
    <n v="0"/>
    <d v="2018-12-01T00:00:00"/>
    <d v="2020-12-01T00:00:00"/>
    <n v="0.2"/>
    <s v="12-02-06-31-02"/>
    <n v="0"/>
    <m/>
    <m/>
    <m/>
    <m/>
    <m/>
    <m/>
    <m/>
    <m/>
    <m/>
    <m/>
    <m/>
    <m/>
    <n v="0"/>
    <s v="-"/>
    <n v="1460000"/>
    <n v="60000"/>
    <n v="0"/>
    <n v="0"/>
    <n v="0"/>
    <n v="0"/>
    <n v="0"/>
    <n v="10"/>
    <n v="1399990"/>
    <n v="0"/>
    <n v="0"/>
    <n v="4.1095890410958902E-2"/>
    <s v="No se incluyo en presupuesto 2022, por cambio de priorizacion por parte del Municipio"/>
    <s v="NO"/>
    <s v="SECTORIAL"/>
    <s v="TIENE SÓLO EJECUCIÓN FÍSICA 2022 Y/O POSTERIORES"/>
    <s v="SI"/>
    <s v="NO"/>
    <x v="0"/>
    <s v="ORIGINAL"/>
  </r>
  <r>
    <n v="30482320"/>
    <s v="MEJORAMIENTO BORDE COSTERO SECTOR CENDYR NÁUTICO DE CARAHUE"/>
    <x v="4"/>
    <s v="CAUTÍN"/>
    <s v="CARAHUE"/>
    <s v="CARAHUE"/>
    <s v="URBANO"/>
    <s v="MIXTO"/>
    <n v="24533"/>
    <n v="9842"/>
    <n v="0.40117392899360044"/>
    <n v="88"/>
    <s v="metros lineales"/>
    <n v="200"/>
    <s v="EJECUCIÓN"/>
    <s v="PREPARACIÓN ANTECEDENTES LICITACIÓN"/>
    <s v="RS"/>
    <n v="1528274"/>
    <d v="2022-10-01T00:00:00"/>
    <d v="2023-12-01T00:00:00"/>
    <n v="0.9"/>
    <s v="12-02-06-31-02"/>
    <n v="208800"/>
    <m/>
    <m/>
    <m/>
    <m/>
    <m/>
    <m/>
    <m/>
    <m/>
    <m/>
    <m/>
    <n v="158800"/>
    <n v="50000"/>
    <n v="208800"/>
    <n v="0"/>
    <n v="1922737"/>
    <n v="0"/>
    <n v="10"/>
    <n v="36933"/>
    <n v="10"/>
    <n v="10"/>
    <n v="208800"/>
    <n v="1676974"/>
    <n v="0"/>
    <n v="0"/>
    <n v="0"/>
    <n v="1.9224158062179069E-2"/>
    <m/>
    <s v="NO"/>
    <s v="SECTORIAL"/>
    <s v="TIENE SÓLO EJECUCIÓN FÍSICA 2022 Y/O POSTERIORES"/>
    <s v="SI"/>
    <s v="NO"/>
    <x v="0"/>
    <s v="ORIGINAL"/>
  </r>
  <r>
    <n v="30486624"/>
    <s v="CONSTRUCCIÓN EMBARCADERO TURÍSTICO TRANAPUENTE"/>
    <x v="4"/>
    <s v="CAUTÍN"/>
    <s v="CARAHUE"/>
    <s v="TRANAPUENTE"/>
    <s v="RURAL"/>
    <s v="MIXTO"/>
    <n v="24533"/>
    <n v="9842"/>
    <n v="0.40117392899360044"/>
    <n v="88"/>
    <s v="metros lineales"/>
    <n v="72"/>
    <s v="PREFACTIBILIDAD"/>
    <s v="TERMINADO"/>
    <s v="N/A"/>
    <n v="50000"/>
    <d v="2019-07-17T00:00:00"/>
    <d v="2019-12-31T00:00:00"/>
    <n v="1"/>
    <s v="12-02-06-31-02"/>
    <n v="0"/>
    <m/>
    <m/>
    <m/>
    <m/>
    <m/>
    <m/>
    <m/>
    <m/>
    <m/>
    <m/>
    <m/>
    <m/>
    <n v="0"/>
    <s v="-"/>
    <n v="536943"/>
    <n v="0"/>
    <n v="10"/>
    <n v="36933"/>
    <n v="0"/>
    <n v="0"/>
    <n v="0"/>
    <n v="0"/>
    <n v="100000"/>
    <n v="400000"/>
    <n v="0"/>
    <n v="6.8802461341334178E-2"/>
    <m/>
    <s v="NO"/>
    <s v="SECTORIAL"/>
    <s v="TIENE SÓLO EJECUCIÓN FÍSICA 2022 Y/O POSTERIORES"/>
    <s v="SI"/>
    <s v="NO"/>
    <x v="0"/>
    <s v="ORIGINAL"/>
  </r>
  <r>
    <n v="30486625"/>
    <s v="CONSTRUCCIÓN EMBARCADEROS RÍO MONCUL, CARAHUE"/>
    <x v="4"/>
    <s v="CAUTÍN"/>
    <s v="CARAHUE"/>
    <s v="MONCUL"/>
    <s v="RURAL"/>
    <s v="SI"/>
    <n v="24533"/>
    <n v="9842"/>
    <n v="0.40117392899360044"/>
    <n v="88"/>
    <s v="Otro"/>
    <n v="2"/>
    <s v="PERFIL"/>
    <s v="EJECUCIÓN"/>
    <s v="N/A"/>
    <n v="0"/>
    <d v="2018-06-06T00:00:00"/>
    <d v="2020-12-15T00:00:00"/>
    <n v="0.05"/>
    <s v="12-02-06-31-02"/>
    <n v="0"/>
    <m/>
    <m/>
    <m/>
    <m/>
    <m/>
    <m/>
    <m/>
    <m/>
    <m/>
    <m/>
    <m/>
    <m/>
    <n v="0"/>
    <s v="-"/>
    <n v="300000"/>
    <n v="0"/>
    <n v="0"/>
    <n v="0"/>
    <n v="0"/>
    <n v="0"/>
    <n v="0"/>
    <n v="0"/>
    <n v="0"/>
    <n v="100000"/>
    <n v="200000"/>
    <n v="0"/>
    <m/>
    <s v="NO"/>
    <s v="SECTORIAL"/>
    <s v="TIENE SÓLO EJECUCIÓN FÍSICA 2022 Y/O POSTERIORES"/>
    <s v="SI"/>
    <s v="NO"/>
    <x v="0"/>
    <s v="ORIGINAL"/>
  </r>
  <r>
    <n v="30133906"/>
    <s v="MEJORAMIENTO BORDE COSTERO PUERTO SAAVEDRA"/>
    <x v="4"/>
    <s v="CAUTÍN"/>
    <s v="SAAVEDRA"/>
    <s v="PTO SAAVEDRA"/>
    <s v="URBANO"/>
    <s v="MIXTO"/>
    <n v="12450"/>
    <n v="9827"/>
    <n v="0.78931726907630517"/>
    <n v="93"/>
    <s v="metros lineales"/>
    <n v="800"/>
    <s v="EJECUCIÓN"/>
    <s v="EJECUCIÓN"/>
    <s v="RS"/>
    <n v="3961803"/>
    <d v="2017-12-12T00:00:00"/>
    <d v="2022-12-01T00:00:00"/>
    <n v="1"/>
    <s v="12-02-06-31-02"/>
    <n v="636362"/>
    <n v="0"/>
    <n v="195131"/>
    <n v="113941"/>
    <n v="105719"/>
    <n v="158890"/>
    <n v="160158"/>
    <m/>
    <m/>
    <m/>
    <m/>
    <m/>
    <m/>
    <n v="733839"/>
    <n v="0.90200000000000002"/>
    <n v="4356015"/>
    <n v="10"/>
    <n v="1327874"/>
    <n v="323939"/>
    <n v="642960"/>
    <n v="1327393"/>
    <n v="733839"/>
    <n v="0"/>
    <n v="0"/>
    <n v="0"/>
    <n v="0"/>
    <n v="0.96323290897758618"/>
    <s v="la Inversion 2022 es mayor a la programada inicialmente por modificaciones de obra.Modificar  INVERSION DE EJECUCION PARA AÑO 2022."/>
    <s v="NO"/>
    <s v="SECTORIAL"/>
    <s v="TIENE SÓLO EJECUCIÓN FÍSICA 2022 Y/O POSTERIORES"/>
    <s v="SI"/>
    <s v="NO"/>
    <x v="0"/>
    <s v="ORIGINAL"/>
  </r>
  <r>
    <n v="30486627"/>
    <s v="MEJORAMIENTO BORDE COSTERO PUERTO DOMÍNGUEZ, LAGO BUDI"/>
    <x v="4"/>
    <s v="CAUTÍN"/>
    <s v="SAAVEDRA"/>
    <s v="PUERTO DOMINGUEZ"/>
    <s v="URBANO"/>
    <s v="SI"/>
    <n v="12450"/>
    <n v="9827"/>
    <n v="0.78931726907630517"/>
    <n v="93"/>
    <s v="metros lineales"/>
    <n v="200"/>
    <s v="PREFACTIBILIDAD"/>
    <s v="TERMINADO"/>
    <s v="N/A"/>
    <n v="50000"/>
    <d v="2019-07-17T00:00:00"/>
    <d v="2019-12-31T00:00:00"/>
    <n v="1"/>
    <s v="12-02-06-31-02"/>
    <n v="0"/>
    <m/>
    <m/>
    <m/>
    <m/>
    <m/>
    <m/>
    <m/>
    <m/>
    <m/>
    <m/>
    <m/>
    <m/>
    <n v="0"/>
    <s v="-"/>
    <n v="1036943"/>
    <n v="0"/>
    <n v="10"/>
    <n v="36933"/>
    <n v="0"/>
    <n v="0"/>
    <n v="0"/>
    <n v="0"/>
    <n v="0"/>
    <n v="600000"/>
    <n v="400000"/>
    <n v="3.5626837733607343E-2"/>
    <m/>
    <s v="NO"/>
    <s v="SECTORIAL"/>
    <s v="TIENE SÓLO EJECUCIÓN FÍSICA 2022 Y/O POSTERIORES"/>
    <s v="SI"/>
    <s v="NO"/>
    <x v="0"/>
    <s v="ORIGINAL"/>
  </r>
  <r>
    <n v="30486628"/>
    <s v="CONSTRUCCIÓN EMBARCADEROS LAGO BUDI, SAAVEDRA (CONSTRUCCIÓN MUELLE PARA TURISMO EN BOCA BUDI)"/>
    <x v="4"/>
    <s v="CAUTÍN"/>
    <s v="SAAVEDRA"/>
    <s v="LAGO BUDI"/>
    <s v="RURAL"/>
    <s v="SI"/>
    <n v="12450"/>
    <n v="9827"/>
    <n v="0.78931726907630517"/>
    <n v="93"/>
    <s v="metros lineales"/>
    <n v="72"/>
    <s v="PERFIL"/>
    <s v="EJECUCIÓN"/>
    <s v="N/A"/>
    <n v="0"/>
    <d v="2018-06-06T00:00:00"/>
    <d v="2020-12-31T00:00:00"/>
    <n v="0"/>
    <s v="12-02-06-31-02"/>
    <n v="0"/>
    <m/>
    <m/>
    <m/>
    <m/>
    <m/>
    <m/>
    <m/>
    <m/>
    <m/>
    <m/>
    <m/>
    <m/>
    <n v="0"/>
    <s v="-"/>
    <n v="600000"/>
    <n v="0"/>
    <n v="0"/>
    <n v="0"/>
    <n v="0"/>
    <n v="0"/>
    <n v="0"/>
    <n v="0"/>
    <n v="0"/>
    <n v="300000"/>
    <n v="300000"/>
    <n v="0"/>
    <m/>
    <s v="NO"/>
    <s v="SECTORIAL"/>
    <s v="TIENE SÓLO EJECUCIÓN FÍSICA 2022 Y/O POSTERIORES"/>
    <s v="SI"/>
    <s v="NO"/>
    <x v="0"/>
    <s v="ORIGINAL"/>
  </r>
  <r>
    <n v="30486188"/>
    <s v="MEJORAMIENTO BORDE COSTERO PLAYA PORMA, TEODORO SCHMIDT"/>
    <x v="4"/>
    <s v="CAUTÍN"/>
    <s v="TEODORO SCHMIDT"/>
    <s v="PORMA"/>
    <s v="RURAL"/>
    <s v="SI"/>
    <n v="15045"/>
    <n v="7880"/>
    <n v="0.52376204719175801"/>
    <n v="70"/>
    <s v="metros lineales"/>
    <n v="200"/>
    <s v="DISEÑO ARQUITECTURA/INGENIERÍA"/>
    <s v="EJECUCIÓN"/>
    <s v="N/A"/>
    <n v="0"/>
    <d v="2018-06-30T00:00:00"/>
    <d v="2021-12-30T00:00:00"/>
    <n v="0.35"/>
    <s v="12-02-06-31-02"/>
    <n v="0"/>
    <m/>
    <m/>
    <m/>
    <m/>
    <m/>
    <m/>
    <m/>
    <m/>
    <m/>
    <m/>
    <m/>
    <m/>
    <n v="0"/>
    <s v="-"/>
    <n v="0"/>
    <n v="0"/>
    <n v="0"/>
    <n v="0"/>
    <n v="0"/>
    <n v="0"/>
    <n v="0"/>
    <n v="0"/>
    <n v="0"/>
    <n v="0"/>
    <n v="0"/>
    <s v="-"/>
    <m/>
    <s v="SI"/>
    <s v="SECTORIAL"/>
    <s v="TIENE SÓLO EJECUCIÓN FÍSICA 2022 Y/O POSTERIORES"/>
    <s v="SI"/>
    <s v="NO"/>
    <x v="0"/>
    <s v="ORIGINAL"/>
  </r>
  <r>
    <n v="30486631"/>
    <s v="CONSTRUCCIÓN PUNTO DE DESEMBARQUE PESCA RECREATIVA RÍO TOLTÉN"/>
    <x v="4"/>
    <s v="CAUTÍN"/>
    <s v="TEODORO SCHMIDT"/>
    <s v="N/A"/>
    <s v="RURAL"/>
    <s v="SI"/>
    <n v="9722"/>
    <n v="4118"/>
    <n v="0.42357539600905164"/>
    <n v="70"/>
    <s v="metros lineales"/>
    <n v="144"/>
    <s v="PERFIL"/>
    <s v="EJECUCIÓN"/>
    <s v="N/A"/>
    <n v="0"/>
    <d v="2018-12-01T00:00:00"/>
    <d v="2021-12-30T00:00:00"/>
    <n v="0.1"/>
    <s v="12-02-06-31-02"/>
    <n v="0"/>
    <m/>
    <m/>
    <m/>
    <m/>
    <m/>
    <m/>
    <m/>
    <m/>
    <m/>
    <m/>
    <m/>
    <m/>
    <n v="0"/>
    <s v="-"/>
    <n v="0"/>
    <n v="0"/>
    <n v="0"/>
    <n v="0"/>
    <n v="0"/>
    <n v="0"/>
    <n v="0"/>
    <n v="0"/>
    <n v="0"/>
    <n v="0"/>
    <n v="0"/>
    <s v="-"/>
    <m/>
    <s v="SI"/>
    <s v="SECTORIAL"/>
    <s v="TIENE SÓLO EJECUCIÓN FÍSICA 2022 Y/O POSTERIORES"/>
    <s v="SI"/>
    <s v="NO"/>
    <x v="0"/>
    <s v="ORIGINAL"/>
  </r>
  <r>
    <n v="30132531"/>
    <s v="MEJORAMIENTO BORDE COSTERO SECTOR QUEULE, TOLTÉN"/>
    <x v="4"/>
    <s v="CAUTÍN"/>
    <s v="TOLTÉN"/>
    <s v="QUEULE"/>
    <s v="URBANO"/>
    <s v="SI"/>
    <n v="9722"/>
    <n v="4118"/>
    <n v="0.42357539600905164"/>
    <n v="43"/>
    <s v="metros lineales"/>
    <n v="1000"/>
    <s v="PREFACTIBILIDAD"/>
    <s v="EJECUCIÓN"/>
    <s v="RS"/>
    <n v="82002"/>
    <d v="2020-07-09T00:00:00"/>
    <d v="2021-07-14T00:00:00"/>
    <n v="0.70650000000000002"/>
    <s v="12-02-06-31-02"/>
    <n v="0"/>
    <m/>
    <m/>
    <m/>
    <m/>
    <m/>
    <m/>
    <m/>
    <m/>
    <m/>
    <m/>
    <m/>
    <m/>
    <n v="0"/>
    <s v="-"/>
    <n v="5042962"/>
    <n v="0"/>
    <n v="0"/>
    <n v="0"/>
    <n v="42972"/>
    <n v="0"/>
    <n v="0"/>
    <n v="0"/>
    <n v="2000000"/>
    <n v="1500000"/>
    <n v="1499990"/>
    <n v="8.5211825907076048E-3"/>
    <s v="Inversion de ejecucion año 2022 es FNDR y corresponde a  Terminacion de estudio de Prefactibilidad y no tiene programado Inversión para Diseño (que será también FNDR)"/>
    <s v="SI"/>
    <s v="SECTORIAL"/>
    <s v="TIENE SÓLO EJECUCIÓN FÍSICA 2022 Y/O POSTERIORES"/>
    <s v="SI"/>
    <s v="NO"/>
    <x v="0"/>
    <s v="ORIGINAL"/>
  </r>
  <r>
    <n v="30482321"/>
    <s v="MEJORAMIENTO BORDE COSTERO CALETA LA BARRA RÍO TOLTÉN"/>
    <x v="4"/>
    <s v="CAUTÍN"/>
    <s v="TOLTÉN"/>
    <s v="CALETA LA BARRA"/>
    <s v="URBANO"/>
    <s v="MIXTO"/>
    <n v="9722"/>
    <n v="4118"/>
    <n v="0.42357539600905164"/>
    <n v="43"/>
    <s v="metros lineales"/>
    <n v="200"/>
    <s v="DISEÑO ARQUITECTURA/INGENIERÍA"/>
    <s v="EJECUCIÓN"/>
    <s v="N/A"/>
    <n v="0"/>
    <d v="2018-01-01T00:00:00"/>
    <d v="2021-12-01T00:00:00"/>
    <n v="0.5"/>
    <s v="12-02-06-31-02"/>
    <n v="125258"/>
    <m/>
    <m/>
    <m/>
    <m/>
    <m/>
    <m/>
    <n v="121700"/>
    <n v="3558"/>
    <m/>
    <m/>
    <m/>
    <m/>
    <n v="125258"/>
    <n v="0"/>
    <n v="925258"/>
    <n v="0"/>
    <n v="0"/>
    <n v="0"/>
    <n v="0"/>
    <n v="0"/>
    <n v="125258"/>
    <n v="800000"/>
    <n v="0"/>
    <n v="0"/>
    <n v="0"/>
    <n v="0"/>
    <s v="Para año 2022 se considera Estudio Basico por 125258, debiendose desplazar la inversion de la ejecucion para el año 2023"/>
    <s v="SI"/>
    <s v="SECTORIAL"/>
    <s v="TIENE SÓLO EJECUCIÓN FÍSICA 2022 Y/O POSTERIORES"/>
    <s v="SI"/>
    <s v="NO"/>
    <x v="0"/>
    <s v="ORIGINAL"/>
  </r>
  <r>
    <n v="30486050"/>
    <s v="MEJORAMIENTO DESEMBOCADURA AL MAR, RÍO QUEULE, TOLTÉN"/>
    <x v="4"/>
    <s v="CAUTÍN"/>
    <s v="TOLTÉN"/>
    <s v="QUEULE"/>
    <s v="URBANO"/>
    <s v="MIXTO"/>
    <n v="957224"/>
    <n v="314174"/>
    <n v="0.32821366785621758"/>
    <n v="43"/>
    <s v="metros lineales"/>
    <n v="72"/>
    <s v="DISEÑO/EJECUCIÓN"/>
    <s v="EN LICITACIÓN"/>
    <s v="RS"/>
    <n v="222200"/>
    <d v="2021-03-22T00:00:00"/>
    <d v="2022-05-16T00:00:00"/>
    <n v="0.62"/>
    <s v="12-02-06-31-02"/>
    <n v="88875"/>
    <m/>
    <n v="50960"/>
    <n v="0"/>
    <n v="0"/>
    <n v="0"/>
    <n v="34168"/>
    <m/>
    <m/>
    <m/>
    <m/>
    <m/>
    <m/>
    <n v="85128"/>
    <n v="0.57299999999999995"/>
    <n v="6239992"/>
    <n v="0"/>
    <n v="0"/>
    <n v="0"/>
    <n v="224"/>
    <n v="154640"/>
    <n v="85128"/>
    <n v="3000000"/>
    <n v="2000000"/>
    <n v="1000000"/>
    <n v="0"/>
    <n v="3.2984657672638043E-2"/>
    <s v="Modificar  INVERSION DE EJECUCION PARA AÑO 2022 Se pagara M$88.875 por conceptoDESARROLLO DISEÑO DE INGENIERIA"/>
    <s v="SI"/>
    <s v="SECTORIAL"/>
    <s v="TIENE SÓLO EJECUCIÓN FINANCIERA 2022 Y/O POSTERIORES"/>
    <s v="SI"/>
    <s v="NO"/>
    <x v="0"/>
    <s v="ORIGINAL"/>
  </r>
  <r>
    <n v="30486630"/>
    <s v="CONSTRUCCIÓN FACILIDADES PORTUARIAS FLUVIALES NUEVA TOLTÉN"/>
    <x v="4"/>
    <s v="CAUTÍN"/>
    <s v="TOLTÉN"/>
    <s v="NUEVA TOLTÉN"/>
    <s v="URBANO"/>
    <s v="MIXTO"/>
    <n v="9722"/>
    <n v="4118"/>
    <n v="0.42357539600905164"/>
    <n v="43"/>
    <s v="metros lineales"/>
    <n v="72"/>
    <s v="PERFIL"/>
    <s v="EJECUCIÓN"/>
    <s v="N/A"/>
    <n v="0"/>
    <d v="2020-04-22T00:00:00"/>
    <d v="2020-12-31T00:00:00"/>
    <n v="0.01"/>
    <s v="12-02-06-31-02"/>
    <n v="0"/>
    <m/>
    <m/>
    <m/>
    <m/>
    <m/>
    <m/>
    <m/>
    <m/>
    <m/>
    <m/>
    <m/>
    <m/>
    <n v="0"/>
    <s v="-"/>
    <n v="600000"/>
    <n v="0"/>
    <n v="0"/>
    <n v="10"/>
    <n v="0"/>
    <n v="0"/>
    <n v="0"/>
    <n v="599990"/>
    <n v="0"/>
    <n v="0"/>
    <n v="0"/>
    <n v="1.6666666666666667E-5"/>
    <m/>
    <s v="NO"/>
    <s v="SECTORIAL"/>
    <s v="TIENE SÓLO EJECUCIÓN FÍSICA 2022 Y/O POSTERIORES"/>
    <s v="SI"/>
    <s v="NO"/>
    <x v="0"/>
    <s v="ORIGINAL"/>
  </r>
  <r>
    <n v="30063942"/>
    <s v="CONSTRUCCIÓN COLECTOR INTERCEPTOR AGUAS LLUVIA SAN MARTIN, TEMUCO"/>
    <x v="5"/>
    <s v="CAUTÍN"/>
    <s v="TEMUCO"/>
    <s v="TEMUCO"/>
    <s v="URBANO"/>
    <s v="NO"/>
    <n v="29500"/>
    <n v="6359"/>
    <n v="0.2155593220338983"/>
    <n v="0"/>
    <s v="metros lineales"/>
    <n v="2100"/>
    <s v="EJECUCIÓN"/>
    <s v="EJECUCIÓN"/>
    <s v="RS"/>
    <n v="4002291.4450000003"/>
    <d v="2020-07-02T00:00:00"/>
    <d v="2021-12-30T00:00:00"/>
    <n v="0.66086600936898654"/>
    <s v="12-02-03-31-02"/>
    <n v="0"/>
    <n v="0"/>
    <m/>
    <m/>
    <n v="89821"/>
    <n v="419000"/>
    <n v="335527"/>
    <n v="285183"/>
    <n v="329000"/>
    <n v="529000"/>
    <n v="792512"/>
    <n v="849000"/>
    <n v="1071923"/>
    <n v="4700966"/>
    <s v="-"/>
    <n v="21785846"/>
    <n v="0"/>
    <n v="109014"/>
    <n v="3798006"/>
    <n v="2685846"/>
    <n v="4943161"/>
    <n v="4700966"/>
    <n v="2210340"/>
    <n v="2210340"/>
    <n v="1128173"/>
    <n v="0"/>
    <n v="0.5528749262250362"/>
    <m/>
    <s v="NO"/>
    <s v="SECTORIAL"/>
    <s v="TIENE SÓLO EJECUCIÓN FÍSICA 2022 Y/O POSTERIORES"/>
    <s v="SI"/>
    <s v="NO"/>
    <x v="0"/>
    <s v="ORIGINAL"/>
  </r>
</pivotCacheRecords>
</file>

<file path=xl/pivotCache/pivotCacheRecords2.xml><?xml version="1.0" encoding="utf-8"?>
<pivotCacheRecords xmlns="http://schemas.openxmlformats.org/spreadsheetml/2006/main" xmlns:r="http://schemas.openxmlformats.org/officeDocument/2006/relationships" count="74">
  <r>
    <x v="0"/>
    <n v="30460172"/>
    <s v="ESTUDIO DE INGENIERÍA MEJORAMIENTO RUTA S - 95 - T, TRAMO VILLARRICA - LICAN RAY, REGIÓN DE LA ARAUCANÍA (SAFI 292143)"/>
    <x v="0"/>
    <s v="CAUTÍN"/>
    <x v="0"/>
    <s v="VILLARRICA-LICAN RAY"/>
    <s v="RURAL"/>
    <s v="SI"/>
    <n v="55478"/>
    <n v="15533"/>
    <n v="0.2799848588629727"/>
    <n v="37"/>
    <s v="kms."/>
    <n v="25"/>
    <s v="EJECUCIÓN"/>
    <s v="EJECUCIÓN"/>
    <s v="RS"/>
    <n v="12286200"/>
    <d v="2019-08-05T00:00:00"/>
    <d v="2022-08-14T00:00:00"/>
    <n v="0"/>
    <s v="12-02-04-31-02"/>
    <n v="62900"/>
    <n v="0"/>
    <n v="0"/>
    <n v="19400"/>
    <n v="0"/>
    <n v="0"/>
    <n v="0"/>
    <n v="11000"/>
    <n v="0"/>
    <n v="0"/>
    <n v="0"/>
    <n v="32500"/>
    <n v="0"/>
    <n v="62900"/>
    <n v="0.308"/>
    <n v="11726661"/>
    <n v="0"/>
    <n v="0"/>
    <n v="90012"/>
    <n v="201676"/>
    <n v="194917"/>
    <n v="62900"/>
    <n v="177156"/>
    <n v="3500000"/>
    <n v="5000000"/>
    <n v="2500000"/>
    <n v="4.3149964000835359E-2"/>
    <s v="SE CAMBIA FECHA DE TERMINO (RESOLUCION DE DICIEMBRE 2021), SE PROGRAMA AÑO, SE AJUSTA INVERSION AÑO 2023 M$ 177.156"/>
    <s v="NO"/>
    <s v="SECTORIAL"/>
    <s v="TIENE SÓLO EJECUCIÓN FÍSICA 2022 Y/O POSTERIORES"/>
    <s v="SI"/>
    <s v="NO"/>
    <n v="1"/>
    <s v="ORIGINAL"/>
  </r>
  <r>
    <x v="0"/>
    <n v="30400279"/>
    <s v="PROYECTO REPOSICIÓN PUENTE EDUARDO FREI MONTALVA Y ACCESOS; COMUNA DE CARAHUE; PROVINCIA DE CAUTÍN; REGIÓN DE LA ARAUCANÍA (SAFI 284052)"/>
    <x v="0"/>
    <s v="CAUTÍN"/>
    <x v="1"/>
    <s v="CARAHUE"/>
    <s v="URBANO"/>
    <s v="SI"/>
    <n v="24533"/>
    <n v="10303"/>
    <n v="0.41996494517588556"/>
    <n v="115"/>
    <s v="kms."/>
    <n v="1"/>
    <s v="EJECUCIÓN"/>
    <s v="EJECUCIÓN"/>
    <s v="RS"/>
    <n v="11043500"/>
    <d v="2019-01-15T00:00:00"/>
    <d v="2022-08-07T00:00:00"/>
    <n v="0.75790000000000002"/>
    <s v="12-02-04-31-02"/>
    <n v="267704"/>
    <n v="0"/>
    <n v="0"/>
    <n v="0"/>
    <n v="0"/>
    <n v="0"/>
    <n v="0"/>
    <n v="0"/>
    <n v="0"/>
    <n v="0"/>
    <n v="0"/>
    <n v="0"/>
    <n v="267704"/>
    <n v="267704"/>
    <n v="0"/>
    <n v="9248477"/>
    <n v="0"/>
    <n v="0"/>
    <n v="478649"/>
    <n v="341013"/>
    <n v="161111"/>
    <n v="267704"/>
    <n v="5000000"/>
    <n v="3000000"/>
    <n v="0"/>
    <n v="0"/>
    <n v="0.10604697400447663"/>
    <s v="SE CAMBIA FECHA DE TERMINO, SE MODIFICA FLUJOS DE CAJAS PROGRAMACIÓN DEL AÑO"/>
    <s v="NO"/>
    <s v="SECTORIAL"/>
    <s v="TIENE SÓLO EJECUCIÓN FÍSICA 2022 Y/O POSTERIORES"/>
    <s v="SI"/>
    <s v="NO"/>
    <n v="1"/>
    <s v="ORIGINAL"/>
  </r>
  <r>
    <x v="0"/>
    <n v="30107162"/>
    <s v="MEJORAMIENTO RUTA S - 75 SECTOR: COLICO - CABURGA NORTE (SAFI 329379)"/>
    <x v="0"/>
    <s v="CAUTÍN"/>
    <x v="2"/>
    <s v="LAGO COLICO"/>
    <s v="RURAL"/>
    <s v="SI"/>
    <n v="17526"/>
    <n v="5608"/>
    <n v="0.3199817414127582"/>
    <n v="28"/>
    <s v="kms."/>
    <n v="12"/>
    <s v="DISEÑO ARQUITECTURA/INGENIERÍA"/>
    <s v="PREPARACIÓN ANTECEDENTES LICITACIÓN"/>
    <s v="RS"/>
    <n v="39622129"/>
    <d v="2021-09-01T00:00:00"/>
    <d v="2024-09-01T00:00:00"/>
    <n v="0"/>
    <s v="12-02-04-31-02"/>
    <n v="585000"/>
    <n v="0"/>
    <n v="0"/>
    <n v="0"/>
    <n v="0"/>
    <n v="0"/>
    <n v="0"/>
    <n v="0"/>
    <n v="0"/>
    <n v="0"/>
    <n v="0"/>
    <n v="0"/>
    <n v="585000"/>
    <n v="585000"/>
    <n v="0"/>
    <n v="30647382"/>
    <n v="0"/>
    <n v="1"/>
    <n v="882203"/>
    <n v="1803843"/>
    <n v="390335"/>
    <n v="585000"/>
    <n v="5349000"/>
    <n v="4637000"/>
    <n v="9000000"/>
    <n v="8000000"/>
    <n v="0.10037992804736144"/>
    <s v="SE PROGRAMAN PARA ESTE AÑO SÓLO EXPROPIACIONES"/>
    <s v="NO"/>
    <s v="SECTORIAL"/>
    <s v="TIENE SÓLO EJECUCIÓN FÍSICA 2022 Y/O POSTERIORES"/>
    <s v="SI"/>
    <s v="NO"/>
    <n v="1"/>
    <s v="ORIGINAL"/>
  </r>
  <r>
    <x v="0"/>
    <n v="30483134"/>
    <s v="MEJORAMIENTO CAMINO BÁSICO INTERMEDIO PUENTE PAYA - HUIÑOCO; COMUNA DE LONCOCHE; PROVINCIA DE CAUTÍN; REGIÓN DE LA ARAUCANÍA (SAFI 278622)"/>
    <x v="0"/>
    <s v="CAUTÍN"/>
    <x v="3"/>
    <s v="HUIÑOCO"/>
    <s v="RURAL"/>
    <s v="SI"/>
    <n v="23612"/>
    <n v="8028"/>
    <n v="0.33999661189225816"/>
    <n v="143"/>
    <s v="kms."/>
    <n v="10"/>
    <s v="FUNCIONAMIENTO/OPERACIÓN"/>
    <s v="OPERACIÓN"/>
    <s v="RS"/>
    <n v="3676943"/>
    <d v="2018-11-29T00:00:00"/>
    <d v="2020-09-19T00:00:00"/>
    <n v="0.96809999999999996"/>
    <s v="12-02-04-31-02"/>
    <n v="144586"/>
    <n v="0"/>
    <n v="0"/>
    <n v="0"/>
    <n v="144586"/>
    <n v="0"/>
    <n v="0"/>
    <n v="0"/>
    <n v="0"/>
    <n v="0"/>
    <n v="0"/>
    <n v="0"/>
    <n v="0"/>
    <n v="144586"/>
    <n v="1"/>
    <n v="4497171"/>
    <n v="0"/>
    <n v="1"/>
    <n v="2039214"/>
    <n v="1121326"/>
    <n v="1192044"/>
    <n v="144586"/>
    <n v="0"/>
    <n v="0"/>
    <n v="0"/>
    <n v="0"/>
    <n v="1"/>
    <s v="SE PROGRAMA INVERSIÓN DEL AÑO"/>
    <s v="SI"/>
    <s v="SECTORIAL"/>
    <s v="TIENE SÓLO EJECUCIÓN FÍSICA 2022 Y/O POSTERIORES"/>
    <s v="SI"/>
    <s v="NO"/>
    <n v="1"/>
    <s v="ORIGINAL"/>
  </r>
  <r>
    <x v="0"/>
    <n v="30276122"/>
    <s v="MEJORAMIENTO RUTA S - 70, SECTOR POCOYÁN - PUENTE PEULE, TRAMO II, DM 42.900,00 - DM 58.870,30, PROVINCIA DE CAUTÍN, REGIÓN DE LA ARAUCANÍA (SAFI 263608)"/>
    <x v="0"/>
    <s v="CAUTÍN"/>
    <x v="4"/>
    <s v="TOLTÉN"/>
    <s v="RURAL"/>
    <s v="SI"/>
    <n v="9722"/>
    <n v="4277"/>
    <n v="0.43993005554412673"/>
    <n v="30"/>
    <s v="kms."/>
    <n v="16"/>
    <s v="EJECUCIÓN"/>
    <s v="CON TÉRMINO ANTICIPADO"/>
    <s v="RS"/>
    <n v="10168743"/>
    <d v="2018-07-13T00:00:00"/>
    <d v="2020-12-29T00:00:00"/>
    <n v="0.34499999999999997"/>
    <s v="12-02-04-31-02"/>
    <n v="0"/>
    <n v="0"/>
    <n v="0"/>
    <n v="0"/>
    <n v="0"/>
    <n v="0"/>
    <n v="0"/>
    <n v="0"/>
    <n v="0"/>
    <n v="0"/>
    <n v="0"/>
    <n v="0"/>
    <n v="0"/>
    <n v="0"/>
    <s v="-"/>
    <n v="5077256"/>
    <n v="0"/>
    <n v="105807"/>
    <n v="2578896"/>
    <n v="95997"/>
    <n v="60423"/>
    <n v="0"/>
    <n v="2236133"/>
    <n v="0"/>
    <n v="0"/>
    <n v="0"/>
    <n v="0.55957844158340642"/>
    <s v="CONTRATO CON TERMINO ANTICIPADO, EXISTE UN NUEVO CONTRATO PARA DAR TERMINO AL INICIAL, CON FECHA DE TERMINO EN MAYO DEL AÑO 2023, EL CUAL ESTA EN PROCESO DE ADJUDICACIÓN"/>
    <s v="SI"/>
    <s v="SECTORIAL"/>
    <s v="DEBERÁ SER REEMPLAZADA POR OTRA EQUIVALENTE"/>
    <s v="SI"/>
    <s v="NO"/>
    <n v="1"/>
    <s v="ORIGINAL"/>
  </r>
  <r>
    <x v="0"/>
    <n v="30081385"/>
    <s v="ESTUDIO DE INGENIERÍA MEJORAMIENTO RUTA S - 20 TEMUCO - CHOLCHOL, REGIÓN DE LA ARAUCANÍA (SAFI 278594)"/>
    <x v="0"/>
    <s v="CAUTÍN"/>
    <x v="0"/>
    <s v="TEMUCO-CHOL CHOL"/>
    <s v="RURAL"/>
    <s v="SI"/>
    <n v="294026"/>
    <n v="79543"/>
    <n v="0.27053049730295958"/>
    <n v="241"/>
    <s v="kms."/>
    <n v="21"/>
    <s v="EJECUCIÓN"/>
    <s v="EJECUCIÓN"/>
    <s v="RS"/>
    <n v="10474789"/>
    <d v="2018-11-20T00:00:00"/>
    <d v="2021-03-09T00:00:00"/>
    <n v="0.75"/>
    <s v="12-02-04-31-02"/>
    <n v="51500"/>
    <n v="0"/>
    <n v="0"/>
    <n v="14100"/>
    <n v="0"/>
    <n v="0"/>
    <n v="2100"/>
    <n v="36000"/>
    <n v="0"/>
    <n v="0"/>
    <n v="0"/>
    <n v="0"/>
    <n v="114650"/>
    <n v="166850"/>
    <n v="0.27400000000000002"/>
    <n v="10517986"/>
    <n v="0"/>
    <n v="1"/>
    <n v="82125"/>
    <n v="238929"/>
    <n v="145431"/>
    <n v="166850"/>
    <n v="1384650"/>
    <n v="3500000"/>
    <n v="3500000"/>
    <n v="1500000"/>
    <n v="4.5691827313708154E-2"/>
    <s v="SE PROGRAMA INVERSIÓN DEL AÑO"/>
    <s v="SI"/>
    <s v="SECTORIAL"/>
    <s v="TIENE SÓLO EJECUCIÓN FÍSICA 2022 Y/O POSTERIORES"/>
    <s v="SI"/>
    <s v="NO"/>
    <n v="1"/>
    <s v="ORIGINAL"/>
  </r>
  <r>
    <x v="0"/>
    <n v="30458988"/>
    <s v="MEJORAMIENTO CAMINO BÁSICO INTERMEDIO; MAQUEHUE - BOROA - PUENTE RAGÑINTULEUFU, COMUNAS DE PADRE LAS CASAS Y NUEVA IMPERIAL; REGIÓN DE LA ARAUCANÍA (SAFI 278581)"/>
    <x v="0"/>
    <s v="CAUTÍN"/>
    <x v="0"/>
    <s v="MAQUEHUE BOROA-PUENTE RAGNINTULEUFU"/>
    <s v="RURAL"/>
    <s v="SI"/>
    <n v="108636"/>
    <n v="77147"/>
    <n v="0.71014212599874815"/>
    <n v="440"/>
    <s v="kms."/>
    <n v="18"/>
    <s v="FUNCIONAMIENTO/OPERACIÓN"/>
    <s v="OPERACIÓN"/>
    <s v="RS"/>
    <n v="3554214"/>
    <d v="2018-10-19T00:00:00"/>
    <d v="2023-04-01T00:00:00"/>
    <n v="1"/>
    <s v="12-02-04-31-02"/>
    <n v="426006"/>
    <n v="0"/>
    <n v="0"/>
    <n v="0"/>
    <n v="0"/>
    <n v="0"/>
    <n v="0"/>
    <n v="0"/>
    <n v="0"/>
    <n v="22500"/>
    <n v="138050"/>
    <n v="135550"/>
    <n v="129906"/>
    <n v="426006"/>
    <n v="0"/>
    <n v="6895172"/>
    <n v="0"/>
    <n v="1"/>
    <n v="1280748"/>
    <n v="2614651"/>
    <n v="1879549"/>
    <n v="426006"/>
    <n v="694217"/>
    <n v="0"/>
    <n v="0"/>
    <n v="0"/>
    <n v="0.8375351622845667"/>
    <s v="SE PROGRAMA INVERSIÓN DEL AÑO Y SE MODIFICA INVERSION AÑO 2023 M$ 836.720"/>
    <s v="NO"/>
    <s v="SECTORIAL"/>
    <s v="TIENE SÓLO EJECUCIÓN FÍSICA 2022 Y/O POSTERIORES"/>
    <s v="SI"/>
    <s v="NO"/>
    <n v="1"/>
    <s v="ORIGINAL"/>
  </r>
  <r>
    <x v="0"/>
    <n v="30482963"/>
    <s v="ESTUDIO DE INGENIERÍA REPOSICIÓN RUTA S - 51, TRAMO PADRE LAS CASAS - CUNCO, REGIÓN DE LA ARAUCANÍA (SAFI 278595)"/>
    <x v="0"/>
    <s v="CAUTÍN"/>
    <x v="0"/>
    <s v="PADRE LAS CASAS- CUNCO"/>
    <s v="RURAL"/>
    <s v="SI"/>
    <n v="93652"/>
    <n v="64225"/>
    <n v="0.68578353905949685"/>
    <n v="264"/>
    <s v="kms."/>
    <n v="56"/>
    <s v="EJECUCIÓN"/>
    <s v="EJECUCIÓN"/>
    <s v="RS"/>
    <n v="25030236"/>
    <d v="2018-11-26T00:00:00"/>
    <d v="2021-08-12T00:00:00"/>
    <n v="0.86750000000000005"/>
    <s v="12-02-04-31-02"/>
    <n v="104550"/>
    <n v="0"/>
    <n v="0"/>
    <n v="56360"/>
    <n v="0"/>
    <n v="0"/>
    <n v="0"/>
    <n v="0"/>
    <n v="0"/>
    <n v="48190"/>
    <n v="0"/>
    <n v="0"/>
    <n v="0"/>
    <n v="104550"/>
    <n v="0.53900000000000003"/>
    <n v="25169791"/>
    <n v="0"/>
    <n v="1"/>
    <n v="235101"/>
    <n v="553250"/>
    <n v="276889"/>
    <n v="104550"/>
    <n v="1500000"/>
    <n v="6500000"/>
    <n v="9500000"/>
    <n v="6500000"/>
    <n v="4.4561395046943376E-2"/>
    <s v="SE MANTIENE LO INFORMADO DEL MES DE ABRIL"/>
    <s v="NO"/>
    <s v="SECTORIAL"/>
    <s v="TIENE SÓLO EJECUCIÓN FÍSICA 2022 Y/O POSTERIORES"/>
    <s v="SI"/>
    <s v="NO"/>
    <n v="1"/>
    <s v="ORIGINAL"/>
  </r>
  <r>
    <x v="0"/>
    <n v="30484343"/>
    <s v="PROYECTO DE AMPLIACIÓN Y MEJORAMIENTO RUTA S - 40 SECTOR: LABRANZA - IMPERIAL - CARAHUE, REGIÓN DE LA ARAUCANÍA (SAFI 290758)"/>
    <x v="0"/>
    <s v="CAUTÍN"/>
    <x v="0"/>
    <s v="TEMUCO-IMPERIAL-CARAHUE"/>
    <s v="RURAL"/>
    <s v="SI"/>
    <n v="339458"/>
    <n v="99436"/>
    <n v="0.29292578168727795"/>
    <n v="462"/>
    <s v="kms."/>
    <n v="36.799999999999997"/>
    <s v="FUNCIONAMIENTO/OPERACIÓN"/>
    <s v="OPERACIÓN"/>
    <s v="RS"/>
    <n v="56800500"/>
    <d v="2019-05-17T00:00:00"/>
    <d v="2021-01-26T00:00:00"/>
    <n v="0"/>
    <s v="12-02-04-31-02"/>
    <n v="0"/>
    <n v="0"/>
    <n v="0"/>
    <n v="0"/>
    <n v="0"/>
    <n v="0"/>
    <n v="0"/>
    <n v="0"/>
    <n v="0"/>
    <n v="0"/>
    <n v="0"/>
    <n v="0"/>
    <n v="0"/>
    <n v="0"/>
    <s v="-"/>
    <n v="56217581"/>
    <n v="0"/>
    <n v="0"/>
    <n v="81519"/>
    <n v="312611"/>
    <n v="73451"/>
    <n v="0"/>
    <n v="750000"/>
    <n v="0"/>
    <n v="5000000"/>
    <n v="50000000"/>
    <n v="8.3173447110789066E-3"/>
    <s v="CONTRATO EN OPERACIÓN"/>
    <s v="NO"/>
    <s v="SECTORIAL"/>
    <s v="FINALIZADA FÍSICA Y FINANCIERAMENTE"/>
    <s v="SI"/>
    <s v="NO"/>
    <n v="1"/>
    <s v="ORIGINAL"/>
  </r>
  <r>
    <x v="0"/>
    <n v="20187901"/>
    <s v="CONSTRUCCIÓN NUEVO PUENTE CAUTÍN EN CAJÓN, REGIÓN DE LA ARAUCANÍA - NUEVO 2017 (SAFI 263587)"/>
    <x v="0"/>
    <s v="CAUTÍN"/>
    <x v="5"/>
    <s v="CAJÓN"/>
    <s v="RURAL"/>
    <s v="SI"/>
    <n v="28151"/>
    <n v="10134"/>
    <n v="0.35998721182196014"/>
    <n v="66"/>
    <s v="kms."/>
    <n v="1.5"/>
    <s v="FUNCIONAMIENTO/OPERACIÓN"/>
    <s v="OPERACIÓN"/>
    <s v="RS"/>
    <n v="19568866"/>
    <d v="2018-10-25T00:00:00"/>
    <d v="2021-09-28T00:00:00"/>
    <n v="0.87870000000000004"/>
    <s v="12-02-04-31-02"/>
    <n v="0"/>
    <n v="0"/>
    <n v="0"/>
    <n v="0"/>
    <n v="0"/>
    <n v="0"/>
    <n v="0"/>
    <n v="0"/>
    <n v="0"/>
    <n v="0"/>
    <n v="0"/>
    <n v="0"/>
    <n v="0"/>
    <n v="0"/>
    <s v="-"/>
    <n v="25404024"/>
    <n v="0"/>
    <n v="1"/>
    <n v="5986285"/>
    <n v="9507913"/>
    <n v="9909825"/>
    <n v="0"/>
    <n v="0"/>
    <n v="0"/>
    <n v="0"/>
    <n v="0"/>
    <n v="1"/>
    <s v="CONTRATO EN OPERACIÓN"/>
    <s v="NO"/>
    <s v="SECTORIAL"/>
    <s v="FINALIZADA FÍSICA Y FINANCIERAMENTE"/>
    <s v="SI"/>
    <s v="NO"/>
    <n v="1"/>
    <s v="ORIGINAL"/>
  </r>
  <r>
    <x v="0"/>
    <n v="30400090"/>
    <s v="TERMINACIÓN MEJORAMIENTO CAMINO BÁSICO INTERMEDIO RUTA R - 150 - P, ANGOL - PARQUE NACIONAL NAHUELBUTA; COMUNA DE ANGOL; PROVINCIA DE MALLECO; REGIÓN DE LA ARAUCANÍA (SAFI 296548)"/>
    <x v="0"/>
    <s v="MALLECO"/>
    <x v="6"/>
    <s v="ANGOL-PARQUE NACIONAL NAHUELBUTA"/>
    <s v="RURAL"/>
    <s v="SI"/>
    <n v="53262"/>
    <n v="6924"/>
    <n v="0.12999887349329728"/>
    <n v="15"/>
    <s v="kms."/>
    <n v="12"/>
    <s v="EJECUCIÓN"/>
    <s v="EJECUCIÓN"/>
    <s v="RS"/>
    <n v="5125547"/>
    <d v="2020-07-11T00:00:00"/>
    <d v="2022-01-12T00:00:00"/>
    <n v="0.98"/>
    <s v="12-02-04-31-02"/>
    <n v="956144"/>
    <n v="0"/>
    <n v="644000"/>
    <n v="179795"/>
    <n v="78520"/>
    <n v="0"/>
    <n v="100"/>
    <n v="24766"/>
    <n v="293"/>
    <n v="28070"/>
    <n v="100"/>
    <n v="100"/>
    <n v="400"/>
    <n v="956144"/>
    <n v="0.94399999999999995"/>
    <n v="5398300"/>
    <n v="496239"/>
    <n v="92356"/>
    <n v="247"/>
    <n v="995318"/>
    <n v="2857996"/>
    <n v="956144"/>
    <n v="0"/>
    <n v="0"/>
    <n v="0"/>
    <n v="0"/>
    <n v="0.99002852749939796"/>
    <s v="SE MANTIENE LO INFORMADO DEL MES DE ABRIL"/>
    <s v="SI"/>
    <s v="SECTORIAL"/>
    <s v="TIENE SÓLO EJECUCIÓN FÍSICA 2022 Y/O POSTERIORES"/>
    <s v="SI"/>
    <s v="NO"/>
    <n v="1"/>
    <s v="ORIGINAL"/>
  </r>
  <r>
    <x v="0"/>
    <n v="30080831"/>
    <s v="REPOSICIÓN RUTA 181 CH, CAMINO CURACAUTÍN - MALALCAHUELLO, SECTOR DM 71.880,163 AL DM 86.628,163, COMUNA DE CURACAUTÍN, PROVINCIA DE MALLECO, REGIÓN DE LA ARAUCANÍA (SAFI 278592)"/>
    <x v="0"/>
    <s v="MALLECO"/>
    <x v="7"/>
    <s v="MALALCAHUELLO"/>
    <s v="RURAL"/>
    <s v="SI"/>
    <n v="17413"/>
    <n v="2437"/>
    <n v="0.13995290874633895"/>
    <n v="13"/>
    <s v="kms."/>
    <n v="13"/>
    <s v="EJECUCIÓN"/>
    <s v="EJECUCIÓN"/>
    <s v="RS"/>
    <n v="28600582"/>
    <d v="2020-03-04T00:00:00"/>
    <d v="2022-05-08T00:00:00"/>
    <n v="0.83"/>
    <s v="12-02-04-31-02"/>
    <n v="4718777"/>
    <n v="0"/>
    <n v="1578232"/>
    <n v="708629"/>
    <n v="687519"/>
    <n v="588938"/>
    <n v="475882"/>
    <n v="500610"/>
    <n v="132547"/>
    <n v="264780"/>
    <n v="550000"/>
    <n v="0"/>
    <n v="55933"/>
    <n v="5543070"/>
    <n v="0.755"/>
    <n v="35704510"/>
    <n v="0"/>
    <n v="1"/>
    <n v="640865"/>
    <n v="3553671"/>
    <n v="6879877"/>
    <n v="5543070"/>
    <n v="7747026"/>
    <n v="6340000"/>
    <n v="5000000"/>
    <n v="0"/>
    <n v="0.40996871263602275"/>
    <s v="SE MANTIENE LO INFORMADO DEL MES DE ABRIL"/>
    <s v="SI"/>
    <s v="SECTORIAL"/>
    <s v="TIENE SÓLO EJECUCIÓN FÍSICA 2022 Y/O POSTERIORES"/>
    <s v="SI"/>
    <s v="NO"/>
    <n v="1"/>
    <s v="ORIGINAL"/>
  </r>
  <r>
    <x v="0"/>
    <n v="30083093"/>
    <s v="MEJORAMIENTO RUTA R - 925 - S CURACAUTÍN CONGUILLÍO - SECTOR HUEÑIVALES - CAPTREN; PROVINCIA DE MALLECO; REGIÓN DE LA ARAUCANÍA (SAFI 250678)"/>
    <x v="0"/>
    <s v="MALLECO"/>
    <x v="7"/>
    <s v="HUEÑIVALES - CAPTRÉN"/>
    <s v="RURAL"/>
    <s v="SI"/>
    <n v="17413"/>
    <n v="2437"/>
    <n v="0.13995290874633895"/>
    <n v="13"/>
    <s v="kms."/>
    <n v="13"/>
    <s v="FUNCIONAMIENTO/OPERACIÓN"/>
    <s v="OPERACIÓN"/>
    <s v="N/A"/>
    <n v="5795212"/>
    <d v="2017-05-11T00:00:00"/>
    <d v="2019-11-01T00:00:00"/>
    <n v="1"/>
    <s v="12-02-04-31-02"/>
    <n v="0"/>
    <n v="0"/>
    <n v="0"/>
    <n v="0"/>
    <n v="0"/>
    <n v="0"/>
    <n v="0"/>
    <n v="0"/>
    <n v="0"/>
    <n v="0"/>
    <n v="0"/>
    <n v="0"/>
    <n v="0"/>
    <n v="0"/>
    <s v="-"/>
    <n v="5835772"/>
    <n v="1257887"/>
    <n v="2250573"/>
    <n v="2002314"/>
    <n v="324998"/>
    <n v="0"/>
    <n v="0"/>
    <n v="0"/>
    <n v="0"/>
    <n v="0"/>
    <n v="0"/>
    <n v="1"/>
    <m/>
    <s v="NO"/>
    <s v="SECTORIAL"/>
    <s v="FINALIZADA FÍSICA Y FINANCIERAMENTE"/>
    <s v="SI"/>
    <s v="NO"/>
    <n v="1"/>
    <s v="ORIGINAL"/>
  </r>
  <r>
    <x v="0"/>
    <n v="30070887"/>
    <s v="REPOSICIÓN RUTA R - 90 - P, SECTOR: LUMACO - CAPITÁN PASTENE ('SAFI S/N°)"/>
    <x v="0"/>
    <s v="MALLECO"/>
    <x v="8"/>
    <s v="LUMACO-CAPITÁN PASTENE"/>
    <s v="RURAL"/>
    <s v="SI"/>
    <n v="9548"/>
    <n v="4392"/>
    <n v="0.45999162128194387"/>
    <n v="49"/>
    <s v="kms."/>
    <n v="10"/>
    <s v="PERFIL"/>
    <s v="TERMINADO"/>
    <s v="N/A"/>
    <n v="4235450"/>
    <d v="2020-10-01T00:00:00"/>
    <d v="2022-06-01T00:00:00"/>
    <n v="0"/>
    <s v="12-02-04-31-02"/>
    <n v="0"/>
    <n v="0"/>
    <n v="0"/>
    <n v="0"/>
    <n v="0"/>
    <n v="0"/>
    <n v="0"/>
    <n v="0"/>
    <n v="0"/>
    <n v="0"/>
    <n v="0"/>
    <n v="0"/>
    <n v="0"/>
    <n v="0"/>
    <s v="-"/>
    <n v="4015000"/>
    <n v="0"/>
    <n v="0"/>
    <n v="0"/>
    <n v="15000"/>
    <n v="0"/>
    <n v="0"/>
    <n v="0"/>
    <n v="1500000"/>
    <n v="2000000"/>
    <n v="500000"/>
    <n v="3.7359900373599006E-3"/>
    <m/>
    <s v="NO"/>
    <s v="SECTORIAL"/>
    <s v="TIENE SÓLO EJECUCIÓN FÍSICA 2022 Y/O POSTERIORES"/>
    <s v="SI"/>
    <s v="NO"/>
    <n v="1"/>
    <s v="ORIGINAL"/>
  </r>
  <r>
    <x v="0"/>
    <n v="30132761"/>
    <s v="ESTUDIO DE INGENIERÍA MEJORAMIENTO RUTA 181 - CH, SECTOR: VICTORIA - CURACAUTÍN, REGIÓN DE LA ARAUCANÍA(SAFI 278593)"/>
    <x v="0"/>
    <s v="MALLECO"/>
    <x v="0"/>
    <s v="VICTORIA-CURACAUTÍN "/>
    <s v="RURAL"/>
    <s v="SI"/>
    <n v="51595"/>
    <n v="12007"/>
    <n v="0.23271634848338016"/>
    <n v="45"/>
    <s v="kms."/>
    <n v="55"/>
    <s v="EJECUCIÓN"/>
    <s v="EJECUCIÓN"/>
    <s v="RS"/>
    <n v="30080773"/>
    <d v="2018-12-13T00:00:00"/>
    <d v="2021-09-28T00:00:00"/>
    <n v="0.68579999999999997"/>
    <s v="12-02-04-31-02"/>
    <n v="108131"/>
    <n v="0"/>
    <n v="0"/>
    <n v="0"/>
    <n v="0"/>
    <n v="3881"/>
    <n v="0"/>
    <n v="0"/>
    <n v="0"/>
    <n v="0"/>
    <n v="85000"/>
    <n v="19250"/>
    <n v="0"/>
    <n v="108131"/>
    <n v="3.5999999999999997E-2"/>
    <n v="30141735"/>
    <n v="0"/>
    <n v="1"/>
    <n v="339348"/>
    <n v="396385"/>
    <n v="297870"/>
    <n v="108131"/>
    <n v="1500000"/>
    <n v="8500000"/>
    <n v="10500000"/>
    <n v="8500000"/>
    <n v="3.442021502743621E-2"/>
    <s v="SE MANTIENE LO INFORMADO DEL MES DE ABRIL"/>
    <s v="NO"/>
    <s v="SECTORIAL"/>
    <s v="TIENE SÓLO EJECUCIÓN FÍSICA 2022 Y/O POSTERIORES"/>
    <s v="SI"/>
    <s v="NO"/>
    <n v="1"/>
    <s v="ORIGINAL"/>
  </r>
  <r>
    <x v="0"/>
    <n v="30461075"/>
    <s v="MEJORAMIENTO RUTA S - 61, MELIPEUCO - ICALMA, COMUNAS DE MELIPEUCO Y LONQUIMAY, REGIÓN DE LA ARAUCANÍA (SAFI 278618)"/>
    <x v="0"/>
    <s v="TODAS"/>
    <x v="0"/>
    <s v="MELIPEUCO-LONQUIMAY"/>
    <s v="RURAL"/>
    <s v="SI"/>
    <n v="16389"/>
    <n v="8993"/>
    <n v="0.54872170358167061"/>
    <n v="47"/>
    <s v="kms."/>
    <n v="24"/>
    <s v="EJECUCIÓN"/>
    <s v="EJECUCIÓN"/>
    <s v="RS"/>
    <n v="14229001"/>
    <d v="2019-10-18T00:00:00"/>
    <d v="2022-05-13T00:00:00"/>
    <n v="0.56000000000000005"/>
    <s v="12-02-04-31-02"/>
    <n v="8139774"/>
    <n v="0"/>
    <n v="0"/>
    <n v="489250"/>
    <n v="575191"/>
    <n v="1458856"/>
    <n v="1419353"/>
    <n v="1396680"/>
    <n v="1401534"/>
    <n v="159650"/>
    <n v="834259"/>
    <n v="0"/>
    <n v="460156"/>
    <n v="8194929"/>
    <n v="0.31"/>
    <n v="14749722"/>
    <n v="0"/>
    <n v="1"/>
    <n v="1584"/>
    <n v="3188846"/>
    <n v="3308362"/>
    <n v="8194929"/>
    <n v="56000"/>
    <n v="0"/>
    <n v="0"/>
    <n v="0"/>
    <n v="0.61167864723145293"/>
    <s v="SE MANTIENE LO INFORMADO DEL MES DE ABRIL"/>
    <s v="NO"/>
    <s v="SECTORIAL"/>
    <s v="TIENE SÓLO EJECUCIÓN FÍSICA 2022 Y/O POSTERIORES"/>
    <s v="SI"/>
    <s v="NO"/>
    <n v="1"/>
    <s v="ORIGINAL"/>
  </r>
  <r>
    <x v="0"/>
    <n v="30371043"/>
    <s v="CONSERVACIÓN CAMINOS BÁSICOS REGIÓN DE LA ARAUCANÍA 2016 - 2018"/>
    <x v="1"/>
    <s v="TODAS"/>
    <x v="9"/>
    <s v="N/A"/>
    <s v="RURAL"/>
    <s v="SI"/>
    <n v="1431730"/>
    <n v="375425"/>
    <n v="0.26221773658441189"/>
    <m/>
    <s v="kms."/>
    <n v="75.2"/>
    <s v="EJECUCIÓN"/>
    <s v="EJECUCIÓN"/>
    <s v="N/A"/>
    <n v="16715060"/>
    <d v="2017-03-01T00:00:00"/>
    <d v="2020-12-01T00:00:00"/>
    <n v="0.98750714285714281"/>
    <s v="12-02-04-31-02"/>
    <n v="0"/>
    <n v="0"/>
    <n v="0"/>
    <n v="0"/>
    <n v="0"/>
    <n v="0"/>
    <n v="0"/>
    <n v="0"/>
    <n v="0"/>
    <n v="0"/>
    <n v="0"/>
    <n v="0"/>
    <n v="0"/>
    <n v="0"/>
    <s v="-"/>
    <n v="16252851"/>
    <n v="3512691"/>
    <n v="5746060"/>
    <n v="6019462"/>
    <n v="974638"/>
    <n v="0"/>
    <n v="0"/>
    <n v="0"/>
    <n v="0"/>
    <n v="0"/>
    <n v="0"/>
    <n v="1"/>
    <m/>
    <s v="NO"/>
    <s v="SECTORIAL"/>
    <s v="TIENE SÓLO EJECUCIÓN FÍSICA 2022 Y/O POSTERIORES"/>
    <s v="SI"/>
    <s v="NO"/>
    <n v="1"/>
    <s v="ORIGINAL"/>
  </r>
  <r>
    <x v="0"/>
    <n v="30481288"/>
    <s v="CONSERVACIÓN CAMINOS BÁSICOS REGIÓN DE LA ARAUCANÍA 2018 - 2020"/>
    <x v="1"/>
    <s v="TODAS"/>
    <x v="9"/>
    <s v="N/A"/>
    <s v="RURAL"/>
    <s v="SI"/>
    <n v="122994"/>
    <n v="16046"/>
    <n v="0.13046164853570094"/>
    <n v="0"/>
    <s v="kms."/>
    <n v="29"/>
    <s v="FUNCIONAMIENTO/OPERACIÓN"/>
    <s v="OPERACIÓN"/>
    <s v="N/A"/>
    <n v="4587287"/>
    <d v="2018-10-01T00:00:00"/>
    <d v="2020-12-01T00:00:00"/>
    <n v="1"/>
    <s v="12-02-04-31-02"/>
    <n v="0"/>
    <n v="0"/>
    <n v="0"/>
    <n v="0"/>
    <n v="0"/>
    <n v="0"/>
    <n v="0"/>
    <n v="0"/>
    <n v="0"/>
    <n v="0"/>
    <n v="0"/>
    <n v="0"/>
    <n v="0"/>
    <n v="0"/>
    <s v="-"/>
    <n v="4870914"/>
    <n v="0"/>
    <n v="3"/>
    <n v="2839808"/>
    <n v="2031103"/>
    <n v="0"/>
    <n v="0"/>
    <n v="0"/>
    <n v="0"/>
    <n v="0"/>
    <n v="0"/>
    <n v="1"/>
    <m/>
    <s v="NO"/>
    <s v="SECTORIAL"/>
    <s v="FINALIZADA FÍSICA Y FINANCIERAMENTE"/>
    <s v="SI"/>
    <s v="NO"/>
    <n v="1"/>
    <s v="ORIGINAL"/>
  </r>
  <r>
    <x v="0"/>
    <n v="40002696"/>
    <s v="CONSERVACIÓN CAMINOS BÁSICOS REGIÓN DE LA ARAUCANÍA 2019 - 2020"/>
    <x v="1"/>
    <s v="TODAS"/>
    <x v="9"/>
    <s v="N/A"/>
    <s v="RURAL"/>
    <s v="SI"/>
    <n v="264756"/>
    <n v="52517"/>
    <n v="0.19835999939566998"/>
    <n v="0"/>
    <s v="kms."/>
    <n v="108153.74999999997"/>
    <s v="EJECUCIÓN"/>
    <s v="EJECUCIÓN"/>
    <s v="N/A"/>
    <n v="18002735"/>
    <d v="2019-06-30T00:00:00"/>
    <d v="2026-12-01T00:00:00"/>
    <n v="0.80673214285714268"/>
    <s v="12-02-04-31-02"/>
    <n v="4676495"/>
    <n v="0"/>
    <n v="1223006"/>
    <n v="640960"/>
    <n v="372739"/>
    <n v="204300"/>
    <n v="557349"/>
    <n v="118650"/>
    <n v="153046"/>
    <n v="315000"/>
    <n v="369318"/>
    <n v="430182"/>
    <n v="367668"/>
    <n v="4752218"/>
    <n v="0.52200000000000002"/>
    <n v="102497125"/>
    <n v="610123"/>
    <n v="1394279"/>
    <n v="1549827"/>
    <n v="15823630"/>
    <n v="10767048"/>
    <n v="4752218"/>
    <n v="16900000"/>
    <n v="16900000"/>
    <n v="16900000"/>
    <n v="16900000"/>
    <n v="0.31792025386077905"/>
    <m/>
    <s v="NO"/>
    <s v="SECTORIAL"/>
    <s v="TIENE SÓLO EJECUCIÓN FÍSICA 2022 Y/O POSTERIORES"/>
    <s v="SI"/>
    <s v="NO"/>
    <n v="1"/>
    <s v="ORIGINAL"/>
  </r>
  <r>
    <x v="0"/>
    <n v="40011167"/>
    <s v="CONSERVACIÓN CAMINOS BÁSICOS REGIÓN DE LA ARAUCANÍA 2020"/>
    <x v="1"/>
    <s v="TODAS"/>
    <x v="9"/>
    <s v="N/A"/>
    <s v="RURAL"/>
    <s v="SI"/>
    <m/>
    <m/>
    <m/>
    <m/>
    <s v="kms."/>
    <m/>
    <s v="EJECUCIÓN"/>
    <s v="PREPARACIÓN ANTECEDENTES LICITACIÓN"/>
    <s v="RS"/>
    <n v="0"/>
    <d v="2020-10-14T00:00:00"/>
    <d v="2022-06-30T00:00:00"/>
    <n v="0.59458571428571427"/>
    <s v="12-02-04-31-02"/>
    <n v="5789843"/>
    <n v="0"/>
    <n v="1188194"/>
    <n v="861021"/>
    <n v="637243"/>
    <n v="374109"/>
    <n v="202848"/>
    <n v="146470"/>
    <n v="235611"/>
    <n v="289884"/>
    <n v="538251"/>
    <n v="547804"/>
    <n v="785442"/>
    <n v="5806877"/>
    <n v="0.52900000000000003"/>
    <n v="14469819"/>
    <n v="0"/>
    <n v="0"/>
    <n v="0"/>
    <n v="108377"/>
    <n v="8554565"/>
    <n v="5806877"/>
    <n v="0"/>
    <n v="0"/>
    <n v="0"/>
    <n v="0"/>
    <n v="0.81020426032972492"/>
    <m/>
    <s v="NO"/>
    <s v="SECTORIAL"/>
    <s v="TIENE SÓLO EJECUCIÓN FÍSICA 2022 Y/O POSTERIORES"/>
    <s v="SI"/>
    <s v="NO"/>
    <n v="1"/>
    <s v="NUEVO"/>
  </r>
  <r>
    <x v="0"/>
    <n v="30370477"/>
    <s v="CONSERVACIÓN DE CAMINOS ACCESO COMUNIDADES INDÍGENAS"/>
    <x v="2"/>
    <s v="TODAS"/>
    <x v="9"/>
    <s v="N/A"/>
    <s v="RURAL"/>
    <s v="SI"/>
    <n v="407395"/>
    <n v="18600"/>
    <n v="4.5655935885320145E-2"/>
    <n v="177"/>
    <s v="kms."/>
    <n v="327.8"/>
    <s v="EJECUCIÓN"/>
    <s v="EJECUCIÓN"/>
    <s v="N/A"/>
    <n v="8552914"/>
    <d v="2016-08-01T00:00:00"/>
    <d v="2020-12-01T00:00:00"/>
    <n v="0.91630384615384619"/>
    <s v="12-02-04-31-02"/>
    <n v="0"/>
    <n v="0"/>
    <n v="0"/>
    <n v="0"/>
    <n v="0"/>
    <n v="0"/>
    <n v="0"/>
    <n v="0"/>
    <n v="0"/>
    <n v="0"/>
    <n v="0"/>
    <n v="0"/>
    <n v="0"/>
    <n v="0"/>
    <s v="-"/>
    <n v="8494602"/>
    <n v="2154330"/>
    <n v="4786838"/>
    <n v="1069784"/>
    <n v="483650"/>
    <n v="0"/>
    <n v="0"/>
    <n v="0"/>
    <n v="0"/>
    <n v="0"/>
    <n v="0"/>
    <n v="1"/>
    <m/>
    <s v="NO"/>
    <s v="SECTORIAL"/>
    <s v="TIENE SÓLO EJECUCIÓN FÍSICA 2022 Y/O POSTERIORES"/>
    <s v="SI"/>
    <s v="NO"/>
    <n v="1"/>
    <s v="ORIGINAL"/>
  </r>
  <r>
    <x v="0"/>
    <n v="30481309"/>
    <s v="CONSERVACIÓN CAMINOS EN COMUNIDADES INDÍGENAS REGIÓN DE LA ARAUCANÍA 2018 - 2019"/>
    <x v="2"/>
    <s v="TODAS"/>
    <x v="9"/>
    <s v="N/A"/>
    <s v="RURAL"/>
    <s v="SI"/>
    <n v="382747"/>
    <n v="4456"/>
    <n v="1.1642155261830923E-2"/>
    <n v="50"/>
    <s v="kms."/>
    <n v="92"/>
    <s v="EJECUCIÓN"/>
    <s v="EJECUCIÓN"/>
    <s v="N/A"/>
    <n v="2916485"/>
    <d v="2018-11-01T00:00:00"/>
    <d v="2020-06-25T00:00:00"/>
    <n v="0.83799999999999986"/>
    <s v="12-02-04-31-02"/>
    <n v="0"/>
    <n v="0"/>
    <n v="0"/>
    <n v="0"/>
    <n v="0"/>
    <n v="0"/>
    <n v="0"/>
    <n v="0"/>
    <n v="0"/>
    <n v="0"/>
    <n v="0"/>
    <n v="0"/>
    <n v="0"/>
    <n v="0"/>
    <s v="-"/>
    <n v="2125524"/>
    <n v="0"/>
    <n v="5"/>
    <n v="1607711"/>
    <n v="517808"/>
    <e v="#REF!"/>
    <n v="0"/>
    <n v="0"/>
    <n v="0"/>
    <n v="0"/>
    <n v="0"/>
    <s v="-"/>
    <m/>
    <s v="NO"/>
    <s v="SECTORIAL"/>
    <s v="TIENE SÓLO EJECUCIÓN FÍSICA 2022 Y/O POSTERIORES"/>
    <s v="SI"/>
    <s v="NO"/>
    <e v="#REF!"/>
    <s v="ORIGINAL"/>
  </r>
  <r>
    <x v="0"/>
    <n v="40002704"/>
    <s v="CONSERVACIÓN CAMINOS EN COMUNIDADES INDÍGENAS 2019 REGIÓN DE LA ARAUCANÍA"/>
    <x v="2"/>
    <s v="TODAS"/>
    <x v="9"/>
    <s v="N/A"/>
    <s v="RURAL"/>
    <s v="SI"/>
    <n v="380036"/>
    <n v="13788"/>
    <n v="3.6280773400414697E-2"/>
    <n v="61"/>
    <s v="kms."/>
    <n v="269"/>
    <s v="EJECUCIÓN"/>
    <s v="EJECUCIÓN"/>
    <s v="N/A"/>
    <n v="85216569"/>
    <d v="2018-12-01T00:00:00"/>
    <d v="2026-12-01T00:00:00"/>
    <n v="0.6612055555555556"/>
    <s v="12-02-04-31-02"/>
    <n v="719512"/>
    <n v="0"/>
    <n v="127239"/>
    <n v="223500"/>
    <n v="118347"/>
    <n v="40000"/>
    <n v="218776"/>
    <n v="0"/>
    <n v="0"/>
    <n v="0"/>
    <n v="0"/>
    <n v="0"/>
    <n v="0"/>
    <n v="727862"/>
    <n v="0.70799999999999996"/>
    <n v="56814708"/>
    <n v="0"/>
    <n v="6"/>
    <n v="1143491"/>
    <n v="3926075"/>
    <n v="1817274"/>
    <n v="727862"/>
    <n v="12300000"/>
    <n v="12300000"/>
    <n v="12300000"/>
    <n v="12300000"/>
    <n v="0.13017636207863639"/>
    <m/>
    <s v="NO"/>
    <s v="SECTORIAL"/>
    <s v="TIENE SÓLO EJECUCIÓN FÍSICA 2022 Y/O POSTERIORES"/>
    <s v="SI"/>
    <s v="NO"/>
    <n v="1"/>
    <s v="ORIGINAL"/>
  </r>
  <r>
    <x v="0"/>
    <n v="40011171"/>
    <s v="CONSERVACIÓN CAMINOS PLAN INDÍGENA REGIÓN DE LA ARAUCANÍA 2020"/>
    <x v="2"/>
    <s v="TODAS"/>
    <x v="9"/>
    <s v="N/A"/>
    <s v="RURAL"/>
    <s v="SI"/>
    <m/>
    <m/>
    <m/>
    <m/>
    <m/>
    <m/>
    <s v="EJECUCIÓN"/>
    <s v="PREPARACIÓN ANTECEDENTES LICITACIÓN"/>
    <s v="RS"/>
    <m/>
    <d v="2020-05-05T00:00:00"/>
    <d v="2022-03-31T00:00:00"/>
    <n v="0.749475"/>
    <s v="12-02-04-31-02"/>
    <n v="950029"/>
    <n v="0"/>
    <n v="113445"/>
    <n v="291509"/>
    <n v="217240"/>
    <n v="67156"/>
    <n v="167466"/>
    <n v="0"/>
    <n v="64814"/>
    <n v="0"/>
    <n v="0"/>
    <n v="0"/>
    <n v="0"/>
    <n v="921630"/>
    <n v="0.72599999999999998"/>
    <n v="6861521"/>
    <n v="0"/>
    <n v="0"/>
    <n v="0"/>
    <n v="1488459"/>
    <n v="4451432"/>
    <n v="921630"/>
    <n v="0"/>
    <n v="0"/>
    <n v="0"/>
    <n v="0"/>
    <n v="0.96614744748285397"/>
    <m/>
    <s v="NO"/>
    <s v="SECTORIAL"/>
    <s v="TIENE SÓLO EJECUCIÓN FÍSICA 2022 Y/O POSTERIORES"/>
    <s v="SI"/>
    <s v="NO"/>
    <n v="1"/>
    <s v="NUEVO"/>
  </r>
  <r>
    <x v="1"/>
    <n v="30091688"/>
    <s v="INSTALACIÓN SISTEMA AGUA POTABLE RURAL AGUA TENDIDA, CARAHUE"/>
    <x v="3"/>
    <s v="CAUTÍN"/>
    <x v="1"/>
    <s v="AGUA TENDIDA"/>
    <s v="RURAL"/>
    <s v="SI"/>
    <n v="460"/>
    <n v="193"/>
    <n v="0.41956521739130437"/>
    <n v="5"/>
    <s v="N° arranques"/>
    <n v="115"/>
    <s v="EJECUCIÓN"/>
    <s v="TERMINADO"/>
    <s v="RS"/>
    <n v="1267899.9521100002"/>
    <d v="2018-10-27T00:00:00"/>
    <d v="2020-12-25T00:00:00"/>
    <n v="1"/>
    <s v="12-02-12-31-02"/>
    <n v="0"/>
    <n v="0"/>
    <n v="0"/>
    <n v="0"/>
    <n v="0"/>
    <n v="0"/>
    <n v="0"/>
    <n v="0"/>
    <n v="0"/>
    <n v="0"/>
    <n v="0"/>
    <n v="0"/>
    <n v="0"/>
    <n v="0"/>
    <s v="-"/>
    <n v="1491995"/>
    <n v="0"/>
    <n v="114500"/>
    <n v="1204539"/>
    <n v="172956"/>
    <n v="0"/>
    <n v="0"/>
    <n v="0"/>
    <n v="0"/>
    <n v="0"/>
    <n v="0"/>
    <n v="1"/>
    <m/>
    <s v="NO"/>
    <s v="SECTORIAL"/>
    <s v="FINALIZADA FÍSICA Y FINANCIERAMENTE"/>
    <s v="SI"/>
    <s v="NO"/>
    <e v="#REF!"/>
    <s v="ORIGINAL"/>
  </r>
  <r>
    <x v="1"/>
    <n v="40000174"/>
    <s v="REPOSICIÓN SISTEMA AGUA POTABLE RURAL EL COIGUE, CARAHUE"/>
    <x v="3"/>
    <s v="CAUTÍN"/>
    <x v="1"/>
    <s v="EL COIGUE"/>
    <s v="RURAL"/>
    <s v="SI"/>
    <n v="168"/>
    <n v="70"/>
    <n v="0.41666666666666669"/>
    <n v="5"/>
    <s v="N° arranques"/>
    <n v="141"/>
    <s v="EJECUCIÓN"/>
    <s v="EJECUCIÓN"/>
    <s v="RS"/>
    <n v="947903"/>
    <d v="2019-06-12T00:00:00"/>
    <d v="2021-08-20T00:00:00"/>
    <n v="1"/>
    <s v="12-02-12-31-02"/>
    <n v="0"/>
    <n v="0"/>
    <n v="0"/>
    <n v="0"/>
    <n v="0"/>
    <n v="0"/>
    <n v="0"/>
    <n v="0"/>
    <n v="0"/>
    <n v="0"/>
    <n v="0"/>
    <n v="0"/>
    <n v="0"/>
    <n v="0"/>
    <s v="-"/>
    <n v="1174375"/>
    <n v="0"/>
    <n v="0"/>
    <n v="717239"/>
    <n v="377140"/>
    <n v="79996"/>
    <n v="0"/>
    <n v="0"/>
    <n v="0"/>
    <n v="0"/>
    <n v="0"/>
    <n v="1"/>
    <m/>
    <s v="NO"/>
    <s v="SECTORIAL"/>
    <s v="TIENE SÓLO EJECUCIÓN FÍSICA 2022 Y/O POSTERIORES"/>
    <s v="SI"/>
    <s v="NO"/>
    <n v="1"/>
    <s v="ORIGINAL"/>
  </r>
  <r>
    <x v="1"/>
    <n v="40000772"/>
    <s v="REPOSICIÓN PARCIAL SISTEMA AGUA POTABLE RURAL PIHUICHÉN, CHOLCHOL"/>
    <x v="3"/>
    <s v="CAUTÍN"/>
    <x v="10"/>
    <s v="PIHUICHEN"/>
    <s v="RURAL"/>
    <s v="SI"/>
    <n v="538"/>
    <n v="394"/>
    <n v="0.73234200743494426"/>
    <n v="4"/>
    <s v="N° arranques"/>
    <n v="128"/>
    <s v="EJECUCIÓN"/>
    <s v="EJECUCIÓN"/>
    <s v="RS"/>
    <n v="684605"/>
    <d v="2019-06-15T00:00:00"/>
    <d v="2020-12-04T00:00:00"/>
    <n v="1"/>
    <s v="12-02-12-31-02"/>
    <n v="0"/>
    <n v="0"/>
    <n v="0"/>
    <n v="0"/>
    <n v="0"/>
    <n v="0"/>
    <n v="0"/>
    <n v="0"/>
    <n v="0"/>
    <n v="0"/>
    <n v="0"/>
    <n v="0"/>
    <n v="0"/>
    <n v="0"/>
    <s v="-"/>
    <n v="850334"/>
    <n v="0"/>
    <n v="0"/>
    <n v="719824"/>
    <n v="90435"/>
    <n v="40075"/>
    <n v="0"/>
    <n v="0"/>
    <n v="0"/>
    <n v="0"/>
    <n v="0"/>
    <n v="1"/>
    <m/>
    <s v="NO"/>
    <s v="SECTORIAL"/>
    <s v="TIENE SÓLO EJECUCIÓN FÍSICA 2022 Y/O POSTERIORES"/>
    <s v="SI"/>
    <s v="NO"/>
    <n v="1"/>
    <s v="ORIGINAL"/>
  </r>
  <r>
    <x v="1"/>
    <n v="30485110"/>
    <s v="CONSTRUCCIÓN SISTEMA AGUA POTABLE RURAL FAJAS 4.000 A LA 26.000, COMUNA DE CUNCO Y SECTORES CHORRILLOS, YOLANDA, MARÍA LUISA, EL SOLAR, MIRAFLORES, SANTA ÁNGELA, COMUNA DE PADRE LAS CASAS"/>
    <x v="3"/>
    <s v="CAUTÍN"/>
    <x v="2"/>
    <s v="VARIAS"/>
    <s v="RURAL"/>
    <s v="SI"/>
    <n v="2528"/>
    <n v="773"/>
    <n v="0.30577531645569622"/>
    <n v="3"/>
    <s v="N° arranques"/>
    <n v="604"/>
    <s v="EJECUCIÓN"/>
    <s v="EN LICITACIÓN"/>
    <s v="RS"/>
    <n v="5191442"/>
    <d v="2019-10-01T00:00:00"/>
    <d v="2021-12-15T00:00:00"/>
    <n v="1"/>
    <s v="12-02-12-31-02"/>
    <n v="0"/>
    <n v="0"/>
    <n v="0"/>
    <n v="0"/>
    <n v="0"/>
    <n v="0"/>
    <n v="0"/>
    <n v="0"/>
    <n v="0"/>
    <n v="0"/>
    <n v="0"/>
    <n v="0"/>
    <n v="0"/>
    <n v="0"/>
    <s v="-"/>
    <n v="6218222"/>
    <n v="0"/>
    <n v="0"/>
    <n v="1082342"/>
    <n v="3606618"/>
    <n v="1529262"/>
    <n v="0"/>
    <n v="0"/>
    <n v="0"/>
    <n v="0"/>
    <n v="0"/>
    <n v="1"/>
    <m/>
    <s v="NO"/>
    <s v="SECTORIAL"/>
    <s v="TIENE SÓLO EJECUCIÓN FÍSICA 2022 Y/O POSTERIORES"/>
    <s v="SI"/>
    <s v="NO"/>
    <n v="1"/>
    <s v="ORIGINAL"/>
  </r>
  <r>
    <x v="1"/>
    <n v="40000627"/>
    <s v="REPOSICIÓN SISTEMA AGUA POTABLE RURAL EL ESFUERZO, CUNCO"/>
    <x v="3"/>
    <s v="CAUTÍN"/>
    <x v="2"/>
    <s v="EL ESFUERZO"/>
    <s v="RURAL"/>
    <s v="SI"/>
    <n v="235"/>
    <n v="12"/>
    <n v="5.106382978723404E-2"/>
    <n v="0"/>
    <s v="N° arranques"/>
    <n v="56"/>
    <s v="EJECUCIÓN"/>
    <s v="EJECUCIÓN"/>
    <s v="RS"/>
    <n v="406413"/>
    <d v="2019-12-15T00:00:00"/>
    <d v="2020-11-09T00:00:00"/>
    <n v="1"/>
    <s v="12-02-12-31-02"/>
    <n v="0"/>
    <n v="0"/>
    <n v="0"/>
    <n v="0"/>
    <n v="0"/>
    <n v="0"/>
    <n v="0"/>
    <n v="0"/>
    <n v="0"/>
    <n v="0"/>
    <n v="0"/>
    <n v="0"/>
    <n v="0"/>
    <n v="0"/>
    <s v="-"/>
    <n v="406413"/>
    <n v="0"/>
    <n v="0"/>
    <n v="0"/>
    <n v="402812"/>
    <n v="3601"/>
    <n v="0"/>
    <n v="0"/>
    <n v="0"/>
    <n v="0"/>
    <n v="0"/>
    <n v="1"/>
    <m/>
    <s v="NO"/>
    <s v="SECTORIAL"/>
    <s v="TIENE SÓLO EJECUCIÓN FÍSICA 2022 Y/O POSTERIORES"/>
    <s v="SI"/>
    <s v="NO"/>
    <n v="1"/>
    <s v="ORIGINAL"/>
  </r>
  <r>
    <x v="1"/>
    <n v="40007532"/>
    <s v="DISEÑO MEJORAMIENTO Y AMPLIACIÓN SISTEMA AGUA POTABLE RURAL CHOROICO, CUNCO"/>
    <x v="3"/>
    <s v="CAUTÍN"/>
    <x v="2"/>
    <s v="CHOROICO"/>
    <s v="RURAL"/>
    <s v="MIXTO"/>
    <n v="735"/>
    <n v="110.25"/>
    <n v="0.15"/>
    <n v="0"/>
    <s v="N° arranques"/>
    <n v="175"/>
    <s v="EJECUCIÓN"/>
    <s v="EJECUCIÓN"/>
    <s v="RS"/>
    <n v="788523"/>
    <d v="2020-09-01T00:00:00"/>
    <d v="2021-04-01T00:00:00"/>
    <n v="1"/>
    <s v="12-02-12-31-02"/>
    <n v="0"/>
    <n v="0"/>
    <n v="0"/>
    <n v="0"/>
    <n v="0"/>
    <n v="0"/>
    <n v="0"/>
    <n v="0"/>
    <n v="0"/>
    <n v="0"/>
    <n v="0"/>
    <n v="0"/>
    <n v="0"/>
    <n v="0"/>
    <s v="-"/>
    <n v="941259"/>
    <n v="0"/>
    <n v="40000"/>
    <n v="0"/>
    <n v="57250"/>
    <n v="844009"/>
    <n v="0"/>
    <n v="0"/>
    <n v="0"/>
    <n v="0"/>
    <n v="0"/>
    <n v="1"/>
    <m/>
    <s v="NO"/>
    <s v="SECTORIAL"/>
    <s v="TIENE SÓLO EJECUCIÓN FÍSICA 2022 Y/O POSTERIORES"/>
    <s v="SI"/>
    <s v="NO"/>
    <n v="1"/>
    <s v="ORIGINAL"/>
  </r>
  <r>
    <x v="1"/>
    <n v="30458784"/>
    <s v="REPOSICIÓN Y AMPLIACIÓN SISTEMA AGUA POTABLE RURAL CURARREHUE"/>
    <x v="3"/>
    <s v="CAUTÍN"/>
    <x v="11"/>
    <s v="CORARREHUE, PUALA, ANGOSTURA, TRANCURA, CAREN, PUESCO, CAMINO POCOLPEN"/>
    <s v="RURAL"/>
    <s v="SI"/>
    <n v="4492"/>
    <n v="3009"/>
    <n v="0.66985752448797864"/>
    <n v="6"/>
    <s v="N° arranques"/>
    <n v="1123"/>
    <s v="EJECUCIÓN"/>
    <s v="EJECUCIÓN"/>
    <s v="RS"/>
    <n v="4211448"/>
    <d v="2018-08-22T00:00:00"/>
    <d v="2021-03-01T00:00:00"/>
    <n v="0.93"/>
    <s v="12-02-12-31-02"/>
    <n v="0"/>
    <n v="0"/>
    <n v="0"/>
    <n v="0"/>
    <n v="0"/>
    <n v="0"/>
    <n v="0"/>
    <n v="0"/>
    <n v="0"/>
    <n v="0"/>
    <n v="0"/>
    <n v="0"/>
    <n v="0"/>
    <n v="0"/>
    <s v="-"/>
    <n v="3526133"/>
    <n v="0"/>
    <n v="739139"/>
    <n v="2428657"/>
    <n v="115150"/>
    <n v="243187"/>
    <n v="0"/>
    <n v="0"/>
    <n v="0"/>
    <n v="0"/>
    <n v="0"/>
    <n v="1"/>
    <m/>
    <s v="NO"/>
    <s v="SECTORIAL"/>
    <s v="TIENE SÓLO EJECUCIÓN FÍSICA 2022 Y/O POSTERIORES"/>
    <s v="SI"/>
    <s v="NO"/>
    <n v="1"/>
    <s v="ORIGINAL"/>
  </r>
  <r>
    <x v="1"/>
    <n v="30485885"/>
    <s v="CONSTRUCCIÓN SISTEMA AGUA POTABLE RURAL PUENTE BASA GRANDE, CURARREHUE"/>
    <x v="3"/>
    <s v="CAUTÍN"/>
    <x v="11"/>
    <s v="PUENTE BASA GRANDE"/>
    <s v="RURAL"/>
    <s v="SI"/>
    <n v="1651"/>
    <n v="1053"/>
    <n v="0.63779527559055116"/>
    <n v="3"/>
    <s v="N° arranques"/>
    <n v="393"/>
    <s v="EJECUCIÓN"/>
    <s v="EJECUCIÓN"/>
    <s v="RS"/>
    <n v="3623038"/>
    <d v="2019-06-30T00:00:00"/>
    <d v="2021-02-18T00:00:00"/>
    <n v="0.88"/>
    <s v="12-02-12-31-02"/>
    <n v="420525"/>
    <n v="0"/>
    <n v="0"/>
    <n v="0"/>
    <n v="41220"/>
    <n v="0"/>
    <n v="41220"/>
    <n v="41220"/>
    <n v="41220"/>
    <n v="41220"/>
    <n v="41220"/>
    <n v="90764"/>
    <n v="82441"/>
    <n v="420525"/>
    <n v="9.8000000000000004E-2"/>
    <n v="3626492"/>
    <n v="0"/>
    <n v="0"/>
    <n v="1337429"/>
    <n v="1070924"/>
    <n v="797614"/>
    <n v="420525"/>
    <n v="0"/>
    <n v="0"/>
    <n v="0"/>
    <n v="0"/>
    <n v="0.89540718689025101"/>
    <m/>
    <s v="NO"/>
    <s v="SECTORIAL"/>
    <s v="TIENE SÓLO EJECUCIÓN FÍSICA 2022 Y/O POSTERIORES"/>
    <s v="SI"/>
    <s v="NO"/>
    <n v="1"/>
    <s v="ORIGINAL"/>
  </r>
  <r>
    <x v="1"/>
    <n v="30488759"/>
    <s v="REPOSICIÓN SISTEMA AGUA POTABLE RURAL CATRIPULLI, RINCONADA Y AMPLIACIÓN A LONCOFILO, HUAMPOE Y SANTA ELENA, CURARREHUE"/>
    <x v="3"/>
    <s v="CAUTÍN"/>
    <x v="11"/>
    <s v="CATRIPULLI-RINCONADA-LONCOFILO-HUAMPOE STA. ELENA"/>
    <s v="RURAL"/>
    <s v="SI"/>
    <n v="2297"/>
    <n v="911"/>
    <n v="0.39660426643447977"/>
    <n v="6"/>
    <s v="N° arranques"/>
    <n v="547"/>
    <s v="EJECUCIÓN"/>
    <s v="EJECUCIÓN"/>
    <s v="RS"/>
    <n v="3236709"/>
    <d v="2019-07-10T00:00:00"/>
    <d v="2021-04-02T00:00:00"/>
    <n v="0.6"/>
    <s v="12-02-12-31-02"/>
    <n v="687006"/>
    <n v="0"/>
    <n v="0"/>
    <n v="0"/>
    <n v="0"/>
    <n v="0"/>
    <n v="0"/>
    <n v="114500"/>
    <n v="114500"/>
    <n v="114500"/>
    <n v="114500"/>
    <n v="114500"/>
    <n v="114506"/>
    <n v="687006"/>
    <n v="0"/>
    <n v="3081719"/>
    <n v="0"/>
    <n v="0"/>
    <n v="218556"/>
    <n v="1504290"/>
    <n v="671867"/>
    <n v="687006"/>
    <n v="0"/>
    <n v="0"/>
    <n v="0"/>
    <n v="0"/>
    <n v="0.77707052460006898"/>
    <m/>
    <s v="NO"/>
    <s v="SECTORIAL"/>
    <s v="TIENE SÓLO EJECUCIÓN FÍSICA 2022 Y/O POSTERIORES"/>
    <s v="SI"/>
    <s v="NO"/>
    <n v="1"/>
    <s v="ORIGINAL"/>
  </r>
  <r>
    <x v="1"/>
    <n v="40000292"/>
    <s v="REPOSICIÓN PARCIAL SISTEMA AGUA POTABLE RURAL DOLLINCO QUEPE Y AMPLIACIÓN A RUCAHUE, FREIRE"/>
    <x v="3"/>
    <s v="CAUTÍN"/>
    <x v="12"/>
    <s v="DOLLINCO-QUEPE"/>
    <s v="RURAL"/>
    <s v="SI"/>
    <n v="1382"/>
    <n v="206"/>
    <n v="0.14905933429811866"/>
    <n v="14"/>
    <s v="N° arranques"/>
    <n v="329"/>
    <s v="EJECUCIÓN"/>
    <s v="EJECUCIÓN"/>
    <s v="RS"/>
    <n v="1484252"/>
    <d v="2019-12-15T00:00:00"/>
    <d v="2021-10-02T00:00:00"/>
    <n v="1"/>
    <s v="12-02-12-31-02"/>
    <n v="0"/>
    <n v="0"/>
    <n v="0"/>
    <n v="0"/>
    <n v="0"/>
    <n v="0"/>
    <n v="0"/>
    <n v="0"/>
    <n v="0"/>
    <n v="0"/>
    <n v="0"/>
    <n v="0"/>
    <n v="0"/>
    <n v="0"/>
    <s v="-"/>
    <n v="1665092"/>
    <n v="0"/>
    <n v="0"/>
    <n v="0"/>
    <n v="705322"/>
    <n v="959770"/>
    <n v="0"/>
    <n v="0"/>
    <n v="0"/>
    <n v="0"/>
    <n v="0"/>
    <n v="1"/>
    <m/>
    <s v="NO"/>
    <s v="SECTORIAL"/>
    <s v="TIENE SÓLO EJECUCIÓN FÍSICA 2022 Y/O POSTERIORES"/>
    <s v="SI"/>
    <s v="NO"/>
    <n v="1"/>
    <s v="ORIGINAL"/>
  </r>
  <r>
    <x v="1"/>
    <n v="30441773"/>
    <s v="CONSTRUCCIÓN SISTEMA AGUA POTABLE RURAL TRES ESQUINAS, LOS AROMOS, LA PEÑA, NALCACO Y CHUMIL, LAUTARO"/>
    <x v="3"/>
    <s v="CAUTÍN"/>
    <x v="13"/>
    <s v="TRES ESQUINAS LOS AROMOS"/>
    <s v="RURAL"/>
    <s v="SI"/>
    <n v="2576"/>
    <n v="1004"/>
    <n v="0.38975155279503104"/>
    <n v="9"/>
    <s v="N° arranques"/>
    <n v="644"/>
    <s v="FUNCIONAMIENTO/OPERACIÓN"/>
    <s v="OPERACIÓN"/>
    <s v="RS"/>
    <n v="3793501.5290000001"/>
    <d v="2017-07-05T00:00:00"/>
    <d v="2019-10-01T00:00:00"/>
    <n v="1"/>
    <s v="12-02-12-31-02"/>
    <n v="0"/>
    <n v="0"/>
    <n v="0"/>
    <n v="0"/>
    <n v="0"/>
    <n v="0"/>
    <n v="0"/>
    <n v="0"/>
    <n v="0"/>
    <n v="0"/>
    <n v="0"/>
    <n v="0"/>
    <n v="0"/>
    <n v="0"/>
    <s v="-"/>
    <n v="4484311"/>
    <n v="254201"/>
    <n v="2729831"/>
    <n v="1192916"/>
    <n v="34041"/>
    <n v="273322"/>
    <n v="0"/>
    <n v="0"/>
    <n v="0"/>
    <n v="0"/>
    <n v="0"/>
    <n v="1"/>
    <m/>
    <s v="SI"/>
    <s v="SECTORIAL"/>
    <s v="FINALIZADA FÍSICA Y FINANCIERAMENTE"/>
    <s v="SI"/>
    <s v="NO"/>
    <n v="1"/>
    <s v="ORIGINAL"/>
  </r>
  <r>
    <x v="1"/>
    <n v="30484751"/>
    <s v="REPOSICIÓN SISTEMA AGUA POTABLE RURAL TRAI TRAICO, NUEVA IMPERIAL"/>
    <x v="3"/>
    <s v="CAUTÍN"/>
    <x v="14"/>
    <s v="TARITRAICO"/>
    <s v="RURAL"/>
    <s v="SI"/>
    <n v="508"/>
    <n v="289"/>
    <n v="0.56889763779527558"/>
    <n v="1"/>
    <s v="N° arranques"/>
    <n v="127"/>
    <s v="EJECUCIÓN"/>
    <s v="EJECUCIÓN"/>
    <s v="RS"/>
    <n v="793447.99160999991"/>
    <d v="2018-10-27T00:00:00"/>
    <d v="2020-12-20T00:00:00"/>
    <n v="1"/>
    <s v="12-02-12-31-02"/>
    <n v="0"/>
    <n v="0"/>
    <n v="0"/>
    <n v="0"/>
    <n v="0"/>
    <n v="0"/>
    <n v="0"/>
    <n v="0"/>
    <n v="0"/>
    <n v="0"/>
    <n v="0"/>
    <n v="0"/>
    <n v="0"/>
    <n v="0"/>
    <s v="-"/>
    <n v="1067039"/>
    <n v="0"/>
    <n v="70077"/>
    <n v="729306"/>
    <n v="267656"/>
    <n v="0"/>
    <n v="0"/>
    <n v="0"/>
    <n v="0"/>
    <n v="0"/>
    <n v="0"/>
    <n v="1"/>
    <m/>
    <s v="NO"/>
    <s v="SECTORIAL"/>
    <s v="TIENE SÓLO EJECUCIÓN FÍSICA 2022 Y/O POSTERIORES"/>
    <s v="SI"/>
    <s v="NO"/>
    <n v="1"/>
    <s v="ORIGINAL"/>
  </r>
  <r>
    <x v="1"/>
    <n v="40001395"/>
    <s v="ESTUDIO DE REHABILITACIÓN SISTEMA AGUA POTABLE RURAL ENTRE RÍOS, NUEVA IMPERIAL"/>
    <x v="3"/>
    <s v="CAUTÍN"/>
    <x v="14"/>
    <s v="ENTRE RÍOS"/>
    <s v="RURAL"/>
    <s v="MIXTO"/>
    <n v="1037"/>
    <n v="811.971"/>
    <n v="0.78300000000000003"/>
    <n v="6"/>
    <s v="N° arranques"/>
    <n v="247"/>
    <s v="EJECUCIÓN"/>
    <s v="EJECUCIÓN"/>
    <s v="RS"/>
    <n v="1621102"/>
    <d v="2020-09-01T00:00:00"/>
    <d v="2022-02-27T00:00:00"/>
    <n v="0.91"/>
    <s v="12-02-12-31-02"/>
    <n v="956918"/>
    <n v="0"/>
    <n v="38699"/>
    <n v="0"/>
    <n v="95035"/>
    <n v="28641"/>
    <n v="95035"/>
    <n v="95035"/>
    <n v="95035"/>
    <n v="95035"/>
    <n v="95035"/>
    <n v="256464"/>
    <n v="62984"/>
    <n v="956998"/>
    <n v="0.17"/>
    <n v="2281975"/>
    <n v="0"/>
    <n v="30000"/>
    <n v="1419"/>
    <n v="0"/>
    <n v="1293558"/>
    <n v="956998"/>
    <n v="0"/>
    <n v="0"/>
    <n v="0"/>
    <n v="0"/>
    <n v="0.65178277588492428"/>
    <m/>
    <s v="NO"/>
    <s v="SECTORIAL"/>
    <s v="TIENE SÓLO EJECUCIÓN FÍSICA 2022 Y/O POSTERIORES"/>
    <s v="SI"/>
    <s v="NO"/>
    <n v="1"/>
    <s v="ORIGINAL"/>
  </r>
  <r>
    <x v="1"/>
    <n v="30068020"/>
    <s v="INSTALACIÓN SISTEMA AGUA POTABLE RURAL PITRELAHUE, PADRE LAS CASAS"/>
    <x v="3"/>
    <s v="CAUTÍN"/>
    <x v="15"/>
    <s v="PITRELAHUE"/>
    <s v="RURAL"/>
    <s v="SI"/>
    <n v="392"/>
    <n v="196"/>
    <n v="0.5"/>
    <n v="5"/>
    <s v="N° arranques"/>
    <n v="98"/>
    <s v="EJECUCIÓN"/>
    <s v="EJECUCIÓN"/>
    <s v="RS"/>
    <n v="790728"/>
    <d v="2018-09-27T00:00:00"/>
    <d v="2020-11-20T00:00:00"/>
    <n v="0.85"/>
    <s v="12-02-12-31-02"/>
    <n v="470220"/>
    <n v="0"/>
    <n v="0"/>
    <n v="130163"/>
    <n v="24337"/>
    <n v="180439"/>
    <n v="57250"/>
    <n v="57250"/>
    <n v="20781"/>
    <n v="0"/>
    <n v="0"/>
    <n v="0"/>
    <n v="0"/>
    <n v="470220"/>
    <n v="0.71199999999999997"/>
    <n v="1024400"/>
    <n v="0"/>
    <n v="179283"/>
    <n v="203147"/>
    <n v="0"/>
    <n v="171750"/>
    <n v="470220"/>
    <n v="0"/>
    <n v="0"/>
    <n v="0"/>
    <n v="0"/>
    <n v="0.86794123389301059"/>
    <m/>
    <s v="NO"/>
    <s v="SECTORIAL"/>
    <s v="TIENE SÓLO EJECUCIÓN FÍSICA 2022 Y/O POSTERIORES"/>
    <s v="SI"/>
    <s v="NO"/>
    <n v="1"/>
    <s v="ORIGINAL"/>
  </r>
  <r>
    <x v="1"/>
    <n v="40000342"/>
    <s v="CONSTRUCCIÓN SISTEMA AGUA POTABLE RURAL TRUF TRUF, LAS MINAS, PADRE LAS CASAS"/>
    <x v="3"/>
    <s v="CAUTÍN"/>
    <x v="15"/>
    <s v="TRUF TRUF-LAS MINAS"/>
    <s v="RURAL"/>
    <s v="SI"/>
    <n v="445"/>
    <n v="212"/>
    <n v="0.47640449438202248"/>
    <n v="6"/>
    <s v="N° arranques"/>
    <n v="106"/>
    <s v="FUNCIONAMIENTO/OPERACIÓN"/>
    <s v="OPERACIÓN"/>
    <s v="RS"/>
    <n v="632379"/>
    <d v="2019-06-01T00:00:00"/>
    <d v="2020-07-26T00:00:00"/>
    <n v="1"/>
    <s v="12-02-12-31-02"/>
    <n v="0"/>
    <n v="0"/>
    <n v="0"/>
    <n v="0"/>
    <n v="0"/>
    <n v="0"/>
    <n v="0"/>
    <n v="0"/>
    <n v="0"/>
    <n v="0"/>
    <n v="0"/>
    <n v="0"/>
    <n v="0"/>
    <n v="0"/>
    <s v="-"/>
    <n v="804828"/>
    <n v="0"/>
    <n v="0"/>
    <n v="424172"/>
    <n v="380656"/>
    <n v="0"/>
    <n v="0"/>
    <n v="0"/>
    <n v="0"/>
    <n v="0"/>
    <n v="0"/>
    <n v="1"/>
    <m/>
    <s v="NO"/>
    <s v="SECTORIAL"/>
    <s v="FINALIZADA FÍSICA Y FINANCIERAMENTE"/>
    <s v="SI"/>
    <s v="NO"/>
    <n v="1"/>
    <s v="ORIGINAL"/>
  </r>
  <r>
    <x v="1"/>
    <n v="40000950"/>
    <s v="REPOSICIÓN SISTEMA AGUA POTABLE RURAL HUALPÍN Y AMPLIACIÓN A ISLA LICAN, TEODORO SCHMIDT"/>
    <x v="3"/>
    <s v="CAUTÍN"/>
    <x v="16"/>
    <s v="HUALPIN"/>
    <s v="RURAL"/>
    <s v="SI"/>
    <n v="5060"/>
    <n v="155"/>
    <n v="3.0632411067193676E-2"/>
    <n v="3"/>
    <s v="N° arranques"/>
    <n v="1265"/>
    <s v="EJECUCIÓN"/>
    <s v="EJECUCIÓN"/>
    <s v="RS"/>
    <n v="4060836"/>
    <d v="2019-10-15T00:00:00"/>
    <d v="2021-08-05T00:00:00"/>
    <n v="1"/>
    <s v="12-02-12-31-02"/>
    <n v="0"/>
    <n v="0"/>
    <n v="0"/>
    <n v="0"/>
    <n v="0"/>
    <n v="0"/>
    <n v="0"/>
    <n v="0"/>
    <n v="0"/>
    <n v="0"/>
    <n v="0"/>
    <n v="0"/>
    <n v="0"/>
    <n v="0"/>
    <s v="-"/>
    <n v="4274206"/>
    <n v="0"/>
    <n v="0"/>
    <n v="0"/>
    <n v="2380063"/>
    <n v="1894143"/>
    <n v="0"/>
    <n v="0"/>
    <n v="0"/>
    <n v="0"/>
    <n v="0"/>
    <n v="1"/>
    <m/>
    <s v="NO"/>
    <s v="SECTORIAL"/>
    <s v="TIENE SÓLO EJECUCIÓN FÍSICA 2022 Y/O POSTERIORES"/>
    <s v="SI"/>
    <s v="NO"/>
    <n v="1"/>
    <s v="ORIGINAL"/>
  </r>
  <r>
    <x v="1"/>
    <n v="30033484"/>
    <s v="MEJORAMIENTO SISTEMA AGUA POTABLE RURAL VILLA LOS BOLDOS, TOLTÉN"/>
    <x v="3"/>
    <s v="CAUTÍN"/>
    <x v="4"/>
    <s v="VILLA LOS BOLDOS"/>
    <s v="MIXTO"/>
    <s v="SI"/>
    <n v="250"/>
    <n v="110"/>
    <n v="0.44"/>
    <n v="0"/>
    <s v="metros lineales"/>
    <n v="300"/>
    <s v="EJECUCIÓN"/>
    <s v="TERMINADO"/>
    <s v="RS"/>
    <n v="800967"/>
    <d v="2018-05-30T00:00:00"/>
    <d v="2019-07-23T00:00:00"/>
    <n v="1"/>
    <s v="12-02-12-31-02"/>
    <n v="0"/>
    <n v="0"/>
    <n v="0"/>
    <n v="0"/>
    <n v="0"/>
    <n v="0"/>
    <n v="0"/>
    <n v="0"/>
    <n v="0"/>
    <n v="0"/>
    <n v="0"/>
    <n v="0"/>
    <n v="0"/>
    <n v="0"/>
    <s v="-"/>
    <n v="1024020"/>
    <n v="0"/>
    <n v="111808"/>
    <n v="887577"/>
    <n v="24635"/>
    <n v="0"/>
    <n v="0"/>
    <n v="0"/>
    <n v="0"/>
    <n v="0"/>
    <n v="0"/>
    <n v="1"/>
    <m/>
    <s v="NO"/>
    <s v="SECTORIAL"/>
    <s v="FINALIZADA FÍSICA Y FINANCIERAMENTE"/>
    <s v="SI"/>
    <s v="NO"/>
    <n v="1"/>
    <s v="ORIGINAL"/>
  </r>
  <r>
    <x v="1"/>
    <n v="30464529"/>
    <s v="AMPLIACIÓN Y REPOSICIÓN SISTEMA AGUA POTABLE RURAL POCOYAN - RAKINCURA TOLTÉN"/>
    <x v="3"/>
    <s v="CAUTÍN"/>
    <x v="4"/>
    <s v="POCOYAN, RAKINCURA"/>
    <s v="RURAL"/>
    <s v="SI"/>
    <n v="968"/>
    <n v="425"/>
    <n v="0.43904958677685951"/>
    <n v="13"/>
    <s v="N° arranques"/>
    <n v="242"/>
    <s v="EJECUCIÓN"/>
    <s v="TERMINADO"/>
    <s v="RS"/>
    <n v="1539770.3486649999"/>
    <d v="2018-09-27T00:00:00"/>
    <d v="2020-08-18T00:00:00"/>
    <n v="1"/>
    <s v="12-02-12-31-02"/>
    <n v="0"/>
    <n v="0"/>
    <n v="0"/>
    <n v="0"/>
    <n v="0"/>
    <n v="0"/>
    <n v="0"/>
    <n v="0"/>
    <n v="0"/>
    <n v="0"/>
    <n v="0"/>
    <n v="0"/>
    <n v="0"/>
    <n v="0"/>
    <s v="-"/>
    <n v="2115332"/>
    <n v="0"/>
    <n v="377242"/>
    <n v="1097629"/>
    <n v="640461"/>
    <n v="0"/>
    <n v="0"/>
    <n v="0"/>
    <n v="0"/>
    <n v="0"/>
    <n v="0"/>
    <n v="1"/>
    <m/>
    <s v="NO"/>
    <s v="SECTORIAL"/>
    <s v="FINALIZADA FÍSICA Y FINANCIERAMENTE"/>
    <s v="SI"/>
    <s v="NO"/>
    <n v="1"/>
    <s v="ORIGINAL"/>
  </r>
  <r>
    <x v="1"/>
    <n v="30474089"/>
    <s v="CONSTRUCCIÓN SISTEMA AGUA POTABLE RURAL CAYULFE, CHANQUÍN, PURALACO, NIGUE, MAITINCO, TOLTÉN"/>
    <x v="3"/>
    <s v="CAUTÍN"/>
    <x v="4"/>
    <s v="CAYULFE, CHANQUÍN"/>
    <s v="RURAL"/>
    <s v="SI"/>
    <n v="2248"/>
    <n v="989"/>
    <n v="0.43994661921708184"/>
    <n v="6"/>
    <s v="N° arranques"/>
    <n v="562"/>
    <s v="EJECUCIÓN"/>
    <s v="EJECUCIÓN"/>
    <s v="RS"/>
    <n v="4353560.9390000002"/>
    <d v="2018-08-14T00:00:00"/>
    <d v="2020-11-20T00:00:00"/>
    <n v="1"/>
    <s v="12-02-12-31-02"/>
    <n v="0"/>
    <n v="0"/>
    <n v="0"/>
    <n v="0"/>
    <n v="0"/>
    <n v="0"/>
    <n v="0"/>
    <n v="0"/>
    <n v="0"/>
    <n v="0"/>
    <n v="0"/>
    <n v="0"/>
    <n v="0"/>
    <n v="0"/>
    <s v="-"/>
    <n v="4395805"/>
    <n v="0"/>
    <n v="795655"/>
    <n v="2491000"/>
    <n v="1109150"/>
    <n v="0"/>
    <n v="0"/>
    <n v="0"/>
    <n v="0"/>
    <n v="0"/>
    <n v="0"/>
    <n v="1"/>
    <m/>
    <s v="NO"/>
    <s v="SECTORIAL"/>
    <s v="TIENE SÓLO EJECUCIÓN FÍSICA 2022 Y/O POSTERIORES"/>
    <s v="SI"/>
    <s v="NO"/>
    <n v="1"/>
    <s v="ORIGINAL"/>
  </r>
  <r>
    <x v="1"/>
    <n v="30348928"/>
    <s v="CONSTRUCCIÓN SISTEMA AGUA POTABLE RURAL VILUCO, COLLIN Y VEGA REDONDA, COMUNA DE VILCÚN"/>
    <x v="3"/>
    <s v="CAUTÍN"/>
    <x v="5"/>
    <s v="COLLIN ALTO, COLLIN BAJO MUCO MILPIO"/>
    <s v="RURAL"/>
    <s v="SI"/>
    <n v="1575"/>
    <n v="540"/>
    <n v="0.34285714285714286"/>
    <n v="6"/>
    <s v="N° arranques"/>
    <n v="375"/>
    <s v="PERFIL"/>
    <s v="TERMINADO"/>
    <s v="RS"/>
    <n v="45000"/>
    <d v="2017-11-20T00:00:00"/>
    <d v="2019-06-30T00:00:00"/>
    <n v="0.94"/>
    <s v="12-02-12-31-02"/>
    <n v="727814"/>
    <n v="0"/>
    <n v="0"/>
    <n v="183199"/>
    <n v="68700"/>
    <n v="81138"/>
    <n v="68700"/>
    <n v="68700"/>
    <n v="68700"/>
    <n v="68700"/>
    <n v="63715"/>
    <n v="56262"/>
    <n v="0"/>
    <n v="727814"/>
    <n v="0.45800000000000002"/>
    <n v="3102964"/>
    <n v="0"/>
    <n v="45000"/>
    <n v="7013"/>
    <n v="608439"/>
    <n v="1714698"/>
    <n v="727814"/>
    <n v="0"/>
    <n v="0"/>
    <n v="0"/>
    <n v="0"/>
    <n v="0.87277422490238366"/>
    <m/>
    <s v="NO"/>
    <s v="SECTORIAL"/>
    <s v="TIENE SÓLO EJECUCIÓN FÍSICA 2022 Y/O POSTERIORES"/>
    <s v="SI"/>
    <s v="NO"/>
    <n v="1"/>
    <s v="ORIGINAL"/>
  </r>
  <r>
    <x v="1"/>
    <n v="40000835"/>
    <s v="MEJORAMIENTO Y AMPLIACIÓN SISTEMA AGUA POTABLE RURAL GENERAL LÓPEZ, VILCÚN"/>
    <x v="3"/>
    <s v="CAUTÍN"/>
    <x v="5"/>
    <s v="GENERAL LÓPEZ"/>
    <s v="RURAL"/>
    <s v="SI"/>
    <n v="1075"/>
    <n v="387"/>
    <n v="0.36"/>
    <n v="0"/>
    <s v="N° arranques"/>
    <n v="256"/>
    <s v="PERFIL"/>
    <s v="TERMINADO"/>
    <s v="N/A"/>
    <n v="30000"/>
    <d v="2017-11-20T00:00:00"/>
    <d v="2020-12-30T00:00:00"/>
    <n v="0.6"/>
    <s v="12-02-12-31-02"/>
    <n v="0"/>
    <n v="0"/>
    <n v="0"/>
    <n v="0"/>
    <n v="0"/>
    <n v="0"/>
    <n v="0"/>
    <n v="0"/>
    <n v="0"/>
    <n v="0"/>
    <n v="0"/>
    <n v="0"/>
    <n v="0"/>
    <n v="0"/>
    <s v="-"/>
    <n v="30000"/>
    <n v="0"/>
    <n v="30000"/>
    <n v="0"/>
    <n v="0"/>
    <n v="0"/>
    <n v="0"/>
    <n v="0"/>
    <n v="0"/>
    <n v="0"/>
    <n v="0"/>
    <n v="1"/>
    <m/>
    <s v="NO"/>
    <s v="SECTORIAL"/>
    <s v="TIENE SÓLO EJECUCIÓN FÍSICA 2022 Y/O POSTERIORES"/>
    <s v="SI"/>
    <s v="NO"/>
    <n v="1"/>
    <s v="ORIGINAL"/>
  </r>
  <r>
    <x v="1"/>
    <n v="30066346"/>
    <s v="INSTALACIÓN SISTEMA AGUA POTABLE RURAL LIUMALLA SUR, VILLARRICA"/>
    <x v="3"/>
    <s v="CAUTÍN"/>
    <x v="17"/>
    <s v="LIUMALLA SUR"/>
    <s v="RURAL"/>
    <s v="SI"/>
    <n v="298"/>
    <n v="79"/>
    <n v="0.2651006711409396"/>
    <n v="5"/>
    <s v="N° arranques"/>
    <n v="71"/>
    <s v="EJECUCIÓN"/>
    <s v="EJECUCIÓN"/>
    <s v="RS"/>
    <n v="823097"/>
    <d v="2019-07-15T00:00:00"/>
    <d v="2021-06-14T00:00:00"/>
    <n v="1"/>
    <s v="12-02-12-31-02"/>
    <n v="0"/>
    <n v="0"/>
    <n v="0"/>
    <n v="0"/>
    <n v="0"/>
    <n v="0"/>
    <n v="0"/>
    <n v="0"/>
    <n v="0"/>
    <n v="0"/>
    <n v="0"/>
    <n v="0"/>
    <n v="0"/>
    <n v="0"/>
    <s v="-"/>
    <n v="1070158"/>
    <n v="0"/>
    <n v="0"/>
    <n v="460336"/>
    <n v="579544"/>
    <n v="30278"/>
    <n v="0"/>
    <n v="0"/>
    <n v="0"/>
    <n v="0"/>
    <n v="0"/>
    <n v="1"/>
    <m/>
    <s v="NO"/>
    <s v="SECTORIAL"/>
    <s v="TIENE SÓLO EJECUCIÓN FÍSICA 2022 Y/O POSTERIORES"/>
    <s v="SI"/>
    <s v="NO"/>
    <n v="1"/>
    <s v="ORIGINAL"/>
  </r>
  <r>
    <x v="1"/>
    <n v="30413725"/>
    <s v="INSTALACIÓN SISTEMA AGUA POTABLE RURAL CHAURA, VILLARRICA"/>
    <x v="3"/>
    <s v="CAUTÍN"/>
    <x v="17"/>
    <s v="CHAURA"/>
    <s v="RURAL"/>
    <s v="SI"/>
    <n v="512"/>
    <n v="143"/>
    <n v="0.279296875"/>
    <n v="1"/>
    <s v="N° arranques"/>
    <n v="128"/>
    <s v="EJECUCIÓN"/>
    <s v="TERMINADO"/>
    <s v="RS"/>
    <n v="1032978"/>
    <d v="2018-02-23T00:00:00"/>
    <d v="2019-05-22T00:00:00"/>
    <n v="1"/>
    <s v="12-02-12-31-02"/>
    <n v="0"/>
    <n v="0"/>
    <n v="0"/>
    <n v="0"/>
    <n v="0"/>
    <n v="0"/>
    <n v="0"/>
    <n v="0"/>
    <n v="0"/>
    <n v="0"/>
    <n v="0"/>
    <n v="0"/>
    <n v="0"/>
    <n v="0"/>
    <s v="-"/>
    <n v="1032978"/>
    <n v="0"/>
    <n v="689651"/>
    <n v="343327"/>
    <n v="0"/>
    <n v="0"/>
    <n v="0"/>
    <n v="0"/>
    <n v="0"/>
    <n v="0"/>
    <n v="0"/>
    <n v="1"/>
    <m/>
    <s v="NO"/>
    <s v="SECTORIAL"/>
    <s v="FINALIZADA FÍSICA Y FINANCIERAMENTE"/>
    <s v="SI"/>
    <s v="NO"/>
    <n v="1"/>
    <s v="ORIGINAL"/>
  </r>
  <r>
    <x v="1"/>
    <n v="30460684"/>
    <s v="CONSTRUCCIÓN SISTEMA AGUA POTABLE RURAL RAYENCO AFUNALHUE, VILLARRICA"/>
    <x v="3"/>
    <s v="CAUTÍN"/>
    <x v="17"/>
    <s v="RAYENCO, AFUNALHUE"/>
    <s v="RURAL"/>
    <s v="SI"/>
    <n v="812"/>
    <n v="227"/>
    <n v="0.27955665024630544"/>
    <n v="13"/>
    <s v="N° arranques"/>
    <n v="203"/>
    <s v="EJECUCIÓN"/>
    <s v="EJECUCIÓN"/>
    <s v="RS"/>
    <n v="1027387"/>
    <d v="2018-06-16T00:00:00"/>
    <d v="2021-03-01T00:00:00"/>
    <n v="0.95"/>
    <s v="12-02-12-31-02"/>
    <n v="297000"/>
    <n v="0"/>
    <n v="0"/>
    <n v="108008"/>
    <n v="54906"/>
    <n v="28200"/>
    <n v="45800"/>
    <n v="36694"/>
    <n v="23392"/>
    <n v="0"/>
    <n v="0"/>
    <n v="0"/>
    <n v="0"/>
    <n v="297000"/>
    <n v="0.64300000000000002"/>
    <n v="1518384"/>
    <n v="0"/>
    <n v="579558"/>
    <n v="230917"/>
    <n v="205455"/>
    <n v="205454"/>
    <n v="297000"/>
    <n v="0"/>
    <n v="0"/>
    <n v="0"/>
    <n v="0"/>
    <n v="0.93026401753443133"/>
    <m/>
    <s v="NO"/>
    <s v="SECTORIAL"/>
    <s v="TIENE SÓLO EJECUCIÓN FÍSICA 2022 Y/O POSTERIORES"/>
    <s v="SI"/>
    <s v="NO"/>
    <n v="1"/>
    <s v="ORIGINAL"/>
  </r>
  <r>
    <x v="1"/>
    <n v="30459967"/>
    <s v="REPOSICIÓN Y AMPLIACIÓN SISTEMA AGUA POTABLE RURAL LOS CONFINES, ANGOL"/>
    <x v="3"/>
    <s v="MALLECO"/>
    <x v="6"/>
    <s v="LOS CONFINES"/>
    <s v="RURAL"/>
    <s v="SI"/>
    <n v="706"/>
    <n v="14"/>
    <n v="1.9830028328611898E-2"/>
    <n v="0"/>
    <s v="N° arranques"/>
    <n v="168"/>
    <s v="EJECUCIÓN"/>
    <s v="EJECUCIÓN"/>
    <s v="RS"/>
    <n v="947906"/>
    <d v="2019-09-01T00:00:00"/>
    <d v="2021-11-25T00:00:00"/>
    <n v="0.49"/>
    <s v="12-02-12-31-02"/>
    <n v="76105"/>
    <n v="0"/>
    <n v="0"/>
    <n v="0"/>
    <n v="0"/>
    <n v="57790"/>
    <n v="0"/>
    <n v="0"/>
    <n v="0"/>
    <n v="0"/>
    <n v="0"/>
    <n v="0"/>
    <n v="18315"/>
    <n v="76105"/>
    <n v="0.75900000000000001"/>
    <n v="490101"/>
    <n v="0"/>
    <n v="0"/>
    <n v="128240"/>
    <n v="285756"/>
    <n v="0"/>
    <n v="76105"/>
    <n v="0"/>
    <n v="0"/>
    <n v="0"/>
    <n v="0"/>
    <n v="0.96263015174423228"/>
    <m/>
    <s v="NO"/>
    <s v="SECTORIAL"/>
    <s v="TIENE SÓLO EJECUCIÓN FÍSICA 2022 Y/O POSTERIORES"/>
    <s v="SI"/>
    <s v="NO"/>
    <n v="1"/>
    <s v="ORIGINAL"/>
  </r>
  <r>
    <x v="1"/>
    <n v="30044873"/>
    <s v="REPOSICIÓN PARCIAL SISTEMA AGUA POTABLE RURAL PAILAHUEQUE, ERCILLA"/>
    <x v="3"/>
    <s v="MALLECO"/>
    <x v="18"/>
    <s v="PAILAHUEQUE"/>
    <s v="RURAL"/>
    <s v="SI"/>
    <n v="2335"/>
    <n v="1240"/>
    <n v="0.53104925053533192"/>
    <n v="0"/>
    <s v="N° arranques"/>
    <n v="556"/>
    <s v="EJECUCIÓN"/>
    <s v="EJECUCIÓN"/>
    <s v="RS"/>
    <n v="1529289"/>
    <d v="2020-08-01T00:00:00"/>
    <d v="2021-09-07T00:00:00"/>
    <n v="1"/>
    <s v="12-02-12-31-02"/>
    <n v="0"/>
    <n v="0"/>
    <n v="0"/>
    <n v="0"/>
    <n v="0"/>
    <n v="0"/>
    <n v="0"/>
    <n v="0"/>
    <n v="0"/>
    <n v="0"/>
    <n v="0"/>
    <n v="0"/>
    <n v="0"/>
    <n v="0"/>
    <s v="-"/>
    <n v="1656809"/>
    <n v="0"/>
    <n v="0"/>
    <n v="0"/>
    <n v="1023624"/>
    <n v="633185"/>
    <n v="0"/>
    <n v="0"/>
    <n v="0"/>
    <n v="0"/>
    <n v="0"/>
    <n v="1"/>
    <m/>
    <s v="NO"/>
    <s v="SECTORIAL"/>
    <s v="TIENE SÓLO EJECUCIÓN FÍSICA 2022 Y/O POSTERIORES"/>
    <s v="SI"/>
    <s v="NO"/>
    <n v="1"/>
    <s v="ORIGINAL"/>
  </r>
  <r>
    <x v="1"/>
    <n v="30044132"/>
    <s v="INSTALACIÓN SISTEMA AGUA POTABLE RURAL LOS MORROS, LUMACO"/>
    <x v="3"/>
    <s v="MALLECO"/>
    <x v="8"/>
    <s v="LOS MORROS"/>
    <s v="RURAL"/>
    <s v="SI"/>
    <n v="806"/>
    <n v="356"/>
    <n v="0.44168734491315137"/>
    <n v="2"/>
    <s v="N° arranques"/>
    <n v="192"/>
    <s v="EJECUCIÓN"/>
    <s v="EJECUCIÓN"/>
    <s v="RS"/>
    <n v="1955115"/>
    <d v="2020-08-01T00:00:00"/>
    <d v="2021-10-29T00:00:00"/>
    <n v="1"/>
    <s v="12-02-12-31-02"/>
    <n v="0"/>
    <n v="0"/>
    <n v="0"/>
    <n v="0"/>
    <n v="0"/>
    <n v="0"/>
    <n v="0"/>
    <n v="0"/>
    <n v="0"/>
    <n v="0"/>
    <n v="0"/>
    <n v="0"/>
    <n v="0"/>
    <n v="0"/>
    <s v="-"/>
    <n v="2033422"/>
    <n v="0"/>
    <n v="0"/>
    <n v="0"/>
    <n v="1213898"/>
    <n v="819524"/>
    <n v="0"/>
    <n v="0"/>
    <n v="0"/>
    <n v="0"/>
    <n v="0"/>
    <n v="1"/>
    <m/>
    <s v="NO"/>
    <s v="SECTORIAL"/>
    <s v="TIENE SÓLO EJECUCIÓN FÍSICA 2022 Y/O POSTERIORES"/>
    <s v="SI"/>
    <s v="NO"/>
    <n v="1"/>
    <s v="ORIGINAL"/>
  </r>
  <r>
    <x v="1"/>
    <n v="40003105"/>
    <s v="CONSERVACIÓN SISTEMA AGUA POTABLE RURAL TIJERAL RENAICO"/>
    <x v="3"/>
    <s v="MALLECO"/>
    <x v="19"/>
    <s v="TIJERAL"/>
    <s v="RURAL"/>
    <s v="SI"/>
    <n v="3000"/>
    <n v="1330"/>
    <n v="0.44333333333333336"/>
    <n v="0"/>
    <s v="N° arranques"/>
    <n v="50"/>
    <s v="EJECUCIÓN"/>
    <s v="TERMINADO"/>
    <s v="RS"/>
    <n v="563615.34"/>
    <d v="2018-08-23T00:00:00"/>
    <d v="2019-09-20T00:00:00"/>
    <n v="1"/>
    <s v="12-02-12-31-02"/>
    <n v="0"/>
    <n v="0"/>
    <n v="0"/>
    <n v="0"/>
    <n v="0"/>
    <n v="0"/>
    <n v="0"/>
    <n v="0"/>
    <n v="0"/>
    <n v="0"/>
    <n v="0"/>
    <n v="0"/>
    <n v="0"/>
    <n v="0"/>
    <s v="-"/>
    <n v="563615"/>
    <n v="0"/>
    <n v="498730"/>
    <n v="64885"/>
    <n v="0"/>
    <n v="0"/>
    <n v="0"/>
    <n v="0"/>
    <n v="0"/>
    <n v="0"/>
    <n v="0"/>
    <n v="1"/>
    <m/>
    <s v="NO"/>
    <s v="SECTORIAL"/>
    <s v="FINALIZADA FÍSICA Y FINANCIERAMENTE"/>
    <s v="SI"/>
    <s v="NO"/>
    <n v="1"/>
    <s v="ORIGINAL"/>
  </r>
  <r>
    <x v="1"/>
    <n v="40001909"/>
    <s v="INSTALACIÓN SISTEMA AGUA POTABLE RURAL EL BOYE, SECTORES CHUFQUÉN Y TERPELLE, TRAIGUÉN"/>
    <x v="3"/>
    <s v="MALLECO"/>
    <x v="20"/>
    <s v="EL BOYE"/>
    <s v="RURAL"/>
    <s v="SI"/>
    <n v="1579"/>
    <n v="466"/>
    <n v="0.29512349588347053"/>
    <n v="5"/>
    <s v="N° arranques"/>
    <n v="376"/>
    <s v="EJECUCIÓN"/>
    <s v="EJECUCIÓN"/>
    <s v="RS"/>
    <n v="3311827"/>
    <d v="2019-10-10T00:00:00"/>
    <d v="2021-05-05T00:00:00"/>
    <n v="0.91"/>
    <s v="12-02-12-31-02"/>
    <n v="370702"/>
    <n v="0"/>
    <n v="0"/>
    <n v="0"/>
    <n v="0"/>
    <n v="0"/>
    <n v="114500"/>
    <n v="57250"/>
    <n v="57250"/>
    <n v="27202"/>
    <n v="114500"/>
    <n v="0"/>
    <n v="0"/>
    <n v="370702"/>
    <n v="0"/>
    <n v="4083844"/>
    <n v="0"/>
    <n v="0"/>
    <n v="0"/>
    <n v="2046041"/>
    <n v="1667101"/>
    <n v="370702"/>
    <n v="0"/>
    <n v="0"/>
    <n v="0"/>
    <n v="0"/>
    <n v="0.90922718889360121"/>
    <m/>
    <s v="NO"/>
    <s v="SECTORIAL"/>
    <s v="TIENE SÓLO EJECUCIÓN FÍSICA 2022 Y/O POSTERIORES"/>
    <s v="SI"/>
    <s v="NO"/>
    <n v="1"/>
    <s v="ORIGINAL"/>
  </r>
  <r>
    <x v="1"/>
    <n v="30045445"/>
    <s v="REPOSICIÓN PARCIAL HUALACURA"/>
    <x v="3"/>
    <s v="CAUTÍN"/>
    <x v="14"/>
    <s v="HUALACURA"/>
    <s v="RURAL"/>
    <s v="MIXTO"/>
    <n v="544"/>
    <n v="425.952"/>
    <n v="0.78300000000000003"/>
    <n v="4"/>
    <s v="N° arranques"/>
    <n v="132"/>
    <s v="EJECUCIÓN"/>
    <s v="ADJUDICADO"/>
    <s v="RS"/>
    <n v="847210"/>
    <d v="2020-02-01T00:00:00"/>
    <d v="2022-02-02T00:00:00"/>
    <n v="0.95"/>
    <s v="12-02-12-31-02"/>
    <n v="362583"/>
    <n v="0"/>
    <n v="0"/>
    <n v="124336"/>
    <n v="115785"/>
    <n v="30653"/>
    <n v="34350"/>
    <n v="45800"/>
    <n v="11659"/>
    <n v="0"/>
    <n v="0"/>
    <n v="0"/>
    <n v="0"/>
    <n v="362583"/>
    <n v="0.747"/>
    <n v="1477677"/>
    <n v="0"/>
    <n v="0"/>
    <n v="0"/>
    <n v="0"/>
    <n v="1115094"/>
    <n v="362583"/>
    <n v="0"/>
    <n v="0"/>
    <n v="0"/>
    <n v="0"/>
    <n v="0.93786937199401488"/>
    <m/>
    <s v="NO"/>
    <s v="SECTORIAL"/>
    <s v="TIENE SÓLO EJECUCIÓN FÍSICA 2022 Y/O POSTERIORES"/>
    <s v="SI"/>
    <s v="NO"/>
    <n v="1"/>
    <s v="NUEVO"/>
  </r>
  <r>
    <x v="1"/>
    <n v="40008030"/>
    <s v="MEJORAMIENTO SISTEMA DE AGUA POTABLE RURAL MALLIN DEL TREILE"/>
    <x v="3"/>
    <s v="MALLECO"/>
    <x v="21"/>
    <s v="MALLIN DEL TREILE"/>
    <s v="RURAL"/>
    <s v="MIXTO"/>
    <n v="756"/>
    <n v="694.76400000000001"/>
    <n v="0.91900000000000004"/>
    <n v="1"/>
    <s v="N° arranques"/>
    <n v="180"/>
    <s v="EJECUCIÓN"/>
    <s v="EJECUCIÓN"/>
    <s v="RS"/>
    <n v="1145436"/>
    <d v="2020-09-01T00:00:00"/>
    <d v="2021-07-29T00:00:00"/>
    <n v="1"/>
    <s v="12-02-12-31-02"/>
    <n v="0"/>
    <n v="0"/>
    <n v="0"/>
    <n v="0"/>
    <n v="0"/>
    <n v="0"/>
    <n v="0"/>
    <n v="0"/>
    <n v="0"/>
    <n v="0"/>
    <n v="0"/>
    <n v="0"/>
    <n v="0"/>
    <n v="0"/>
    <s v="-"/>
    <n v="1355865"/>
    <n v="0"/>
    <n v="0"/>
    <n v="0"/>
    <n v="240450"/>
    <n v="1115415"/>
    <n v="0"/>
    <n v="0"/>
    <n v="0"/>
    <n v="0"/>
    <n v="0"/>
    <n v="1"/>
    <m/>
    <s v="NO"/>
    <s v="SECTORIAL"/>
    <s v="TIENE SÓLO EJECUCIÓN FÍSICA 2022 Y/O POSTERIORES"/>
    <s v="SI"/>
    <s v="NO"/>
    <n v="1"/>
    <s v="NUEVO"/>
  </r>
  <r>
    <x v="1"/>
    <s v="30101514-0"/>
    <s v="REPOSICIÓN PARCIAL SISTEMA DE AGUA POTABLE RURAL TRIHUECHE Y AMPLIACIÓN A VILLA BALDOMERO"/>
    <x v="3"/>
    <s v="CAUTÍN"/>
    <x v="14"/>
    <s v="TRIHUECHE"/>
    <s v="RURAL"/>
    <s v="MIXTO"/>
    <n v="663"/>
    <n v="519.12900000000002"/>
    <n v="0.78300000000000003"/>
    <n v="3"/>
    <s v="N° arranques"/>
    <n v="158"/>
    <s v="EJECUCIÓN"/>
    <s v="ADJUDICADO"/>
    <s v="RS"/>
    <n v="521194"/>
    <d v="2021-03-31T00:00:00"/>
    <d v="2021-10-04T00:00:00"/>
    <n v="0.87"/>
    <s v="12-02-12-31-02"/>
    <n v="333382"/>
    <n v="0"/>
    <n v="0"/>
    <n v="68492"/>
    <n v="23991"/>
    <n v="26065"/>
    <n v="30915"/>
    <n v="30915"/>
    <n v="30915"/>
    <n v="30915"/>
    <n v="30915"/>
    <n v="30915"/>
    <n v="29644"/>
    <n v="333682"/>
    <n v="0.35599999999999998"/>
    <n v="938703"/>
    <n v="0"/>
    <n v="0"/>
    <n v="0"/>
    <n v="0"/>
    <n v="605321"/>
    <n v="333382"/>
    <n v="0"/>
    <n v="0"/>
    <n v="0"/>
    <n v="0"/>
    <n v="0.77113740980906631"/>
    <m/>
    <s v="NO"/>
    <s v="SECTORIAL"/>
    <s v="TIENE SÓLO EJECUCIÓN FÍSICA 2022 Y/O POSTERIORES"/>
    <s v="JUSTIFICAR DIFERENCIA"/>
    <n v="-300"/>
    <n v="1"/>
    <s v="NUEVO"/>
  </r>
  <r>
    <x v="1"/>
    <n v="40000183"/>
    <s v="MEJORAMIENTO Y AMPLIACIÓN SISTEMA DE AGUA POTABLE RURAL TRANAPUENTE"/>
    <x v="3"/>
    <s v="CAUTÍN"/>
    <x v="1"/>
    <s v="TRANAPUENTE"/>
    <s v="URBANO"/>
    <s v="MIXTO"/>
    <n v="378"/>
    <n v="298.99799999999999"/>
    <n v="0.79100000000000004"/>
    <n v="1"/>
    <s v="N° arranques"/>
    <n v="90"/>
    <s v="EJECUCIÓN"/>
    <s v="EJECUCIÓN"/>
    <s v="RS"/>
    <n v="423271"/>
    <d v="2021-02-01T00:00:00"/>
    <d v="2021-08-04T00:00:00"/>
    <n v="1"/>
    <s v="12-02-12-31-02"/>
    <n v="0"/>
    <n v="0"/>
    <n v="0"/>
    <n v="0"/>
    <n v="0"/>
    <n v="0"/>
    <n v="0"/>
    <n v="0"/>
    <n v="0"/>
    <n v="0"/>
    <n v="0"/>
    <n v="0"/>
    <n v="0"/>
    <n v="0"/>
    <s v="-"/>
    <n v="553807"/>
    <n v="0"/>
    <n v="0"/>
    <n v="0"/>
    <n v="0"/>
    <n v="553807"/>
    <n v="0"/>
    <n v="0"/>
    <n v="0"/>
    <n v="0"/>
    <n v="0"/>
    <n v="1"/>
    <m/>
    <s v="NO"/>
    <s v="SECTORIAL"/>
    <s v="TIENE SÓLO EJECUCIÓN FÍSICA 2022 Y/O POSTERIORES"/>
    <s v="SI"/>
    <s v="NO"/>
    <n v="1"/>
    <s v="NUEVO"/>
  </r>
  <r>
    <x v="1"/>
    <n v="30096766"/>
    <s v="CONSTRUCCIÓN SISTEMA DE AGUA POTABLE RURAL PELON MAPU"/>
    <x v="3"/>
    <s v="MALLECO"/>
    <x v="22"/>
    <s v="PELON MAPU"/>
    <s v="RURAL"/>
    <s v="MIXTO"/>
    <n v="777"/>
    <n v="683.76"/>
    <n v="0.88"/>
    <n v="6"/>
    <s v="N° arranques"/>
    <n v="185"/>
    <s v="EJECUCIÓN"/>
    <s v="PREPARACIÓN ANTECEDENTES LICITACIÓN"/>
    <s v="RS"/>
    <n v="1586826"/>
    <d v="2021-10-11T00:00:00"/>
    <d v="2022-04-25T00:00:00"/>
    <n v="0.48"/>
    <s v="12-02-12-31-02"/>
    <n v="1519342"/>
    <n v="0"/>
    <n v="0"/>
    <n v="351713"/>
    <n v="238780"/>
    <n v="128553"/>
    <n v="169147"/>
    <n v="148850"/>
    <n v="148850"/>
    <n v="148850"/>
    <n v="58920"/>
    <n v="48850"/>
    <n v="76829"/>
    <n v="1519342"/>
    <n v="0.47299999999999998"/>
    <n v="1709761"/>
    <n v="0"/>
    <n v="0"/>
    <n v="0"/>
    <n v="0"/>
    <n v="190419"/>
    <n v="1519342"/>
    <n v="0"/>
    <n v="0"/>
    <n v="0"/>
    <n v="0"/>
    <n v="0.53192522229715145"/>
    <m/>
    <s v="NO"/>
    <s v="SECTORIAL"/>
    <s v="TIENE SÓLO EJECUCIÓN FÍSICA 2022 Y/O POSTERIORES"/>
    <s v="SI"/>
    <s v="NO"/>
    <n v="1"/>
    <s v="NUEVO"/>
  </r>
  <r>
    <x v="1"/>
    <n v="30472185"/>
    <s v="INSTALACIÓN SISTEMA DE AGUA POTABLE RURAL LINCO ORIENTE Y PONIENTE"/>
    <x v="3"/>
    <s v="MALLECO"/>
    <x v="23"/>
    <s v="LINCO "/>
    <s v="RURAL"/>
    <s v="MIXTO"/>
    <n v="424"/>
    <n v="294.68"/>
    <n v="0.69499999999999995"/>
    <n v="30"/>
    <s v="N° arranques"/>
    <n v="101"/>
    <s v="EJECUCIÓN"/>
    <s v="PREPARACIÓN ANTECEDENTES LICITACIÓN"/>
    <s v="RS"/>
    <n v="1425284"/>
    <d v="2021-08-15T00:00:00"/>
    <d v="2022-05-26T00:00:00"/>
    <n v="0"/>
    <s v="12-02-12-31-02"/>
    <n v="458000"/>
    <n v="0"/>
    <n v="0"/>
    <n v="0"/>
    <n v="0"/>
    <n v="0"/>
    <n v="0"/>
    <n v="0"/>
    <n v="0"/>
    <n v="114500"/>
    <n v="114500"/>
    <n v="114500"/>
    <n v="114500"/>
    <n v="458000"/>
    <n v="0"/>
    <n v="458000"/>
    <n v="0"/>
    <n v="0"/>
    <n v="0"/>
    <n v="0"/>
    <n v="0"/>
    <n v="458000"/>
    <n v="0"/>
    <n v="0"/>
    <n v="0"/>
    <n v="0"/>
    <n v="0"/>
    <m/>
    <s v="NO"/>
    <s v="SECTORIAL"/>
    <s v="TIENE SÓLO EJECUCIÓN FÍSICA 2022 Y/O POSTERIORES"/>
    <s v="SI"/>
    <s v="NO"/>
    <n v="1"/>
    <s v="NUEVO"/>
  </r>
  <r>
    <x v="1"/>
    <n v="212049"/>
    <s v="CONSTRUCCIÓN PROYECTOS AGUA POTABLE RURAL IX REGIÓN (2018 - 2026): CÓDIGO MOP 212049"/>
    <x v="3"/>
    <s v="TODAS"/>
    <x v="9"/>
    <s v="N/A"/>
    <s v="RURAL"/>
    <s v="SI"/>
    <n v="26184"/>
    <n v="8902"/>
    <n v="0.33997861289337"/>
    <n v="148"/>
    <s v="N° arranques"/>
    <n v="6546"/>
    <s v="EJECUCIÓN"/>
    <s v="PREPARACIÓN ANTECEDENTES LICITACIÓN"/>
    <s v="N/A"/>
    <n v="99162354"/>
    <d v="2019-01-02T00:00:00"/>
    <d v="2026-12-01T00:00:00"/>
    <s v="N/A"/>
    <s v="12-02-12-31-02"/>
    <n v="0"/>
    <n v="0"/>
    <n v="0"/>
    <n v="0"/>
    <n v="0"/>
    <n v="0"/>
    <n v="0"/>
    <n v="0"/>
    <n v="0"/>
    <n v="0"/>
    <n v="0"/>
    <n v="0"/>
    <n v="0"/>
    <n v="0"/>
    <s v="-"/>
    <n v="82632742"/>
    <n v="0"/>
    <n v="0"/>
    <n v="3900000"/>
    <n v="11132742"/>
    <n v="0"/>
    <n v="0"/>
    <n v="16900000"/>
    <n v="16900000"/>
    <n v="16900000"/>
    <n v="16900000"/>
    <n v="0.18192234259877277"/>
    <m/>
    <s v="NO"/>
    <s v="SECTORIAL"/>
    <s v="TIENE SÓLO EJECUCIÓN FÍSICA 2022 Y/O POSTERIORES"/>
    <s v="SI"/>
    <s v="NO"/>
    <n v="1"/>
    <s v="ORIGINAL"/>
  </r>
  <r>
    <x v="2"/>
    <n v="30125120"/>
    <s v="MEJORAMIENTO BORDE COSTERO NEHUENTUE, CARAHUE"/>
    <x v="4"/>
    <s v="CAUTÍN"/>
    <x v="1"/>
    <s v="NEHUENTUE "/>
    <s v="URBANO"/>
    <s v="MIXTO"/>
    <n v="24533"/>
    <n v="9842"/>
    <n v="0.40117392899360044"/>
    <n v="88"/>
    <s v="metros lineales"/>
    <n v="700"/>
    <s v="DISEÑO ARQUITECTURA/INGENIERÍA"/>
    <s v="EJECUCIÓN"/>
    <s v="N/A"/>
    <n v="0"/>
    <d v="2018-12-01T00:00:00"/>
    <d v="2020-12-01T00:00:00"/>
    <n v="0.2"/>
    <s v="12-02-06-31-02"/>
    <n v="0"/>
    <m/>
    <m/>
    <m/>
    <m/>
    <m/>
    <m/>
    <m/>
    <m/>
    <m/>
    <m/>
    <m/>
    <m/>
    <n v="0"/>
    <s v="-"/>
    <n v="1460000"/>
    <n v="60000"/>
    <n v="0"/>
    <n v="0"/>
    <n v="0"/>
    <n v="0"/>
    <n v="0"/>
    <n v="10"/>
    <n v="1399990"/>
    <n v="0"/>
    <n v="0"/>
    <n v="4.1095890410958902E-2"/>
    <s v="No se incluyo en presupuesto 2022, por cambio de priorizacion por parte del Municipio"/>
    <s v="NO"/>
    <s v="SECTORIAL"/>
    <s v="TIENE SÓLO EJECUCIÓN FÍSICA 2022 Y/O POSTERIORES"/>
    <s v="SI"/>
    <s v="NO"/>
    <n v="1"/>
    <s v="ORIGINAL"/>
  </r>
  <r>
    <x v="2"/>
    <n v="30482320"/>
    <s v="MEJORAMIENTO BORDE COSTERO SECTOR CENDYR NÁUTICO DE CARAHUE"/>
    <x v="4"/>
    <s v="CAUTÍN"/>
    <x v="1"/>
    <s v="CARAHUE"/>
    <s v="URBANO"/>
    <s v="MIXTO"/>
    <n v="24533"/>
    <n v="9842"/>
    <n v="0.40117392899360044"/>
    <n v="88"/>
    <s v="metros lineales"/>
    <n v="200"/>
    <s v="EJECUCIÓN"/>
    <s v="EN LICITACIÓN"/>
    <s v="RS"/>
    <n v="1528274"/>
    <d v="2022-10-01T00:00:00"/>
    <d v="2023-12-01T00:00:00"/>
    <n v="0.9"/>
    <s v="12-02-06-31-02"/>
    <n v="208800"/>
    <m/>
    <m/>
    <m/>
    <m/>
    <m/>
    <m/>
    <m/>
    <m/>
    <m/>
    <m/>
    <n v="158800"/>
    <n v="50000"/>
    <n v="208800"/>
    <n v="0"/>
    <n v="1922737"/>
    <n v="0"/>
    <n v="10"/>
    <n v="36933"/>
    <n v="10"/>
    <n v="10"/>
    <n v="208800"/>
    <n v="1676974"/>
    <n v="0"/>
    <n v="0"/>
    <n v="0"/>
    <n v="1.9224158062179069E-2"/>
    <m/>
    <s v="NO"/>
    <s v="SECTORIAL"/>
    <s v="TIENE SÓLO EJECUCIÓN FÍSICA 2022 Y/O POSTERIORES"/>
    <s v="SI"/>
    <s v="NO"/>
    <n v="1"/>
    <s v="ORIGINAL"/>
  </r>
  <r>
    <x v="2"/>
    <n v="30486624"/>
    <s v="CONSTRUCCIÓN EMBARCADERO TURÍSTICO TRANAPUENTE"/>
    <x v="4"/>
    <s v="CAUTÍN"/>
    <x v="1"/>
    <s v="TRANAPUENTE"/>
    <s v="RURAL"/>
    <s v="MIXTO"/>
    <n v="24533"/>
    <n v="9842"/>
    <n v="0.40117392899360044"/>
    <n v="88"/>
    <s v="metros lineales"/>
    <n v="72"/>
    <s v="PREFACTIBILIDAD"/>
    <s v="TERMINADO"/>
    <s v="N/A"/>
    <n v="50000"/>
    <d v="2019-07-17T00:00:00"/>
    <d v="2019-12-31T00:00:00"/>
    <n v="1"/>
    <s v="12-02-06-31-02"/>
    <n v="0"/>
    <m/>
    <m/>
    <m/>
    <m/>
    <m/>
    <m/>
    <m/>
    <m/>
    <m/>
    <m/>
    <m/>
    <m/>
    <n v="0"/>
    <s v="-"/>
    <n v="536943"/>
    <n v="0"/>
    <n v="10"/>
    <n v="36933"/>
    <n v="0"/>
    <n v="0"/>
    <n v="0"/>
    <n v="0"/>
    <n v="100000"/>
    <n v="400000"/>
    <n v="0"/>
    <n v="6.8802461341334178E-2"/>
    <m/>
    <s v="NO"/>
    <s v="SECTORIAL"/>
    <s v="TIENE SÓLO EJECUCIÓN FÍSICA 2022 Y/O POSTERIORES"/>
    <s v="SI"/>
    <s v="NO"/>
    <n v="1"/>
    <s v="ORIGINAL"/>
  </r>
  <r>
    <x v="2"/>
    <n v="30486625"/>
    <s v="CONSTRUCCIÓN EMBARCADEROS RÍO MONCUL, CARAHUE"/>
    <x v="4"/>
    <s v="CAUTÍN"/>
    <x v="1"/>
    <s v="MONCUL"/>
    <s v="RURAL"/>
    <s v="SI"/>
    <n v="24533"/>
    <n v="9842"/>
    <n v="0.40117392899360044"/>
    <n v="88"/>
    <s v="Otro"/>
    <n v="2"/>
    <s v="PERFIL"/>
    <s v="EJECUCIÓN"/>
    <s v="N/A"/>
    <n v="0"/>
    <d v="2018-06-06T00:00:00"/>
    <d v="2020-12-15T00:00:00"/>
    <n v="0.05"/>
    <s v="12-02-06-31-02"/>
    <n v="0"/>
    <m/>
    <m/>
    <m/>
    <m/>
    <m/>
    <m/>
    <m/>
    <m/>
    <m/>
    <m/>
    <m/>
    <m/>
    <n v="0"/>
    <s v="-"/>
    <n v="300000"/>
    <n v="0"/>
    <n v="0"/>
    <n v="0"/>
    <n v="0"/>
    <n v="0"/>
    <n v="0"/>
    <n v="0"/>
    <n v="0"/>
    <n v="100000"/>
    <n v="200000"/>
    <n v="0"/>
    <m/>
    <s v="NO"/>
    <s v="SECTORIAL"/>
    <s v="TIENE SÓLO EJECUCIÓN FÍSICA 2022 Y/O POSTERIORES"/>
    <s v="SI"/>
    <s v="NO"/>
    <n v="1"/>
    <s v="ORIGINAL"/>
  </r>
  <r>
    <x v="2"/>
    <n v="30133906"/>
    <s v="MEJORAMIENTO BORDE COSTERO PUERTO SAAVEDRA"/>
    <x v="4"/>
    <s v="CAUTÍN"/>
    <x v="24"/>
    <s v="PTO SAAVEDRA"/>
    <s v="URBANO"/>
    <s v="MIXTO"/>
    <n v="12450"/>
    <n v="9827"/>
    <n v="0.78931726907630517"/>
    <n v="93"/>
    <s v="metros lineales"/>
    <n v="800"/>
    <s v="EJECUCIÓN"/>
    <s v="EJECUCIÓN"/>
    <s v="RS"/>
    <n v="3961803"/>
    <d v="2017-12-12T00:00:00"/>
    <d v="2022-12-01T00:00:00"/>
    <n v="1"/>
    <s v="12-02-06-31-02"/>
    <n v="636362"/>
    <n v="0"/>
    <n v="195131"/>
    <n v="113941"/>
    <n v="105719"/>
    <n v="308749"/>
    <n v="10299"/>
    <m/>
    <m/>
    <m/>
    <m/>
    <m/>
    <m/>
    <n v="733839"/>
    <n v="1.137"/>
    <n v="4356015"/>
    <n v="10"/>
    <n v="1327874"/>
    <n v="323939"/>
    <n v="642960"/>
    <n v="1327393"/>
    <n v="733839"/>
    <n v="0"/>
    <n v="0"/>
    <n v="0"/>
    <n v="0"/>
    <n v="0.99763568307271666"/>
    <s v="la Inversion 2022 es mayor a la programada inicialmente por modificaciones de obra.Modificar  INVERSION DE EJECUCION PARA AÑO 2022."/>
    <s v="NO"/>
    <s v="SECTORIAL"/>
    <s v="TIENE SÓLO EJECUCIÓN FÍSICA 2022 Y/O POSTERIORES"/>
    <s v="SI"/>
    <s v="NO"/>
    <n v="1"/>
    <s v="ORIGINAL"/>
  </r>
  <r>
    <x v="2"/>
    <n v="30486627"/>
    <s v="MEJORAMIENTO BORDE COSTERO PUERTO DOMÍNGUEZ, LAGO BUDI"/>
    <x v="4"/>
    <s v="CAUTÍN"/>
    <x v="24"/>
    <s v="PUERTO DOMINGUEZ"/>
    <s v="URBANO"/>
    <s v="SI"/>
    <n v="12450"/>
    <n v="9827"/>
    <n v="0.78931726907630517"/>
    <n v="93"/>
    <s v="metros lineales"/>
    <n v="200"/>
    <s v="PREFACTIBILIDAD"/>
    <s v="TERMINADO"/>
    <s v="N/A"/>
    <n v="50000"/>
    <d v="2019-07-17T00:00:00"/>
    <d v="2019-12-31T00:00:00"/>
    <n v="1"/>
    <s v="12-02-06-31-02"/>
    <n v="0"/>
    <m/>
    <m/>
    <m/>
    <m/>
    <m/>
    <m/>
    <m/>
    <m/>
    <m/>
    <m/>
    <m/>
    <m/>
    <n v="0"/>
    <s v="-"/>
    <n v="1036943"/>
    <n v="0"/>
    <n v="10"/>
    <n v="36933"/>
    <n v="0"/>
    <n v="0"/>
    <n v="0"/>
    <n v="0"/>
    <n v="0"/>
    <n v="600000"/>
    <n v="400000"/>
    <n v="3.5626837733607343E-2"/>
    <m/>
    <s v="NO"/>
    <s v="SECTORIAL"/>
    <s v="TIENE SÓLO EJECUCIÓN FÍSICA 2022 Y/O POSTERIORES"/>
    <s v="SI"/>
    <s v="NO"/>
    <n v="1"/>
    <s v="ORIGINAL"/>
  </r>
  <r>
    <x v="2"/>
    <n v="30486628"/>
    <s v="CONSTRUCCIÓN EMBARCADEROS LAGO BUDI, SAAVEDRA (CONSTRUCCIÓN MUELLE PARA TURISMO EN BOCA BUDI)"/>
    <x v="4"/>
    <s v="CAUTÍN"/>
    <x v="24"/>
    <s v="LAGO BUDI"/>
    <s v="RURAL"/>
    <s v="SI"/>
    <n v="12450"/>
    <n v="9827"/>
    <n v="0.78931726907630517"/>
    <n v="93"/>
    <s v="metros lineales"/>
    <n v="72"/>
    <s v="PERFIL"/>
    <s v="EJECUCIÓN"/>
    <s v="N/A"/>
    <n v="0"/>
    <d v="2018-06-06T00:00:00"/>
    <d v="2020-12-31T00:00:00"/>
    <n v="0"/>
    <s v="12-02-06-31-02"/>
    <n v="0"/>
    <m/>
    <m/>
    <m/>
    <m/>
    <m/>
    <m/>
    <m/>
    <m/>
    <m/>
    <m/>
    <m/>
    <m/>
    <n v="0"/>
    <s v="-"/>
    <n v="600000"/>
    <n v="0"/>
    <n v="0"/>
    <n v="0"/>
    <n v="0"/>
    <n v="0"/>
    <n v="0"/>
    <n v="0"/>
    <n v="0"/>
    <n v="300000"/>
    <n v="300000"/>
    <n v="0"/>
    <m/>
    <s v="NO"/>
    <s v="SECTORIAL"/>
    <s v="TIENE SÓLO EJECUCIÓN FÍSICA 2022 Y/O POSTERIORES"/>
    <s v="SI"/>
    <s v="NO"/>
    <n v="1"/>
    <s v="ORIGINAL"/>
  </r>
  <r>
    <x v="2"/>
    <n v="30486188"/>
    <s v="MEJORAMIENTO BORDE COSTERO PLAYA PORMA, TEODORO SCHMIDT"/>
    <x v="4"/>
    <s v="CAUTÍN"/>
    <x v="16"/>
    <s v="PORMA"/>
    <s v="RURAL"/>
    <s v="SI"/>
    <n v="15045"/>
    <n v="7880"/>
    <n v="0.52376204719175801"/>
    <n v="70"/>
    <s v="metros lineales"/>
    <n v="200"/>
    <s v="DISEÑO ARQUITECTURA/INGENIERÍA"/>
    <s v="EJECUCIÓN"/>
    <s v="N/A"/>
    <n v="0"/>
    <d v="2018-06-30T00:00:00"/>
    <d v="2021-12-30T00:00:00"/>
    <n v="0.35"/>
    <s v="12-02-06-31-02"/>
    <n v="0"/>
    <m/>
    <m/>
    <m/>
    <m/>
    <m/>
    <m/>
    <m/>
    <m/>
    <m/>
    <m/>
    <m/>
    <m/>
    <n v="0"/>
    <s v="-"/>
    <n v="0"/>
    <n v="0"/>
    <n v="0"/>
    <n v="0"/>
    <n v="0"/>
    <n v="0"/>
    <n v="0"/>
    <n v="0"/>
    <n v="0"/>
    <n v="0"/>
    <n v="0"/>
    <s v="-"/>
    <m/>
    <s v="SI"/>
    <s v="SECTORIAL"/>
    <s v="TIENE SÓLO EJECUCIÓN FÍSICA 2022 Y/O POSTERIORES"/>
    <s v="SI"/>
    <s v="NO"/>
    <n v="1"/>
    <s v="ORIGINAL"/>
  </r>
  <r>
    <x v="2"/>
    <n v="30486631"/>
    <s v="CONSTRUCCIÓN PUNTO DE DESEMBARQUE PESCA RECREATIVA RÍO TOLTÉN"/>
    <x v="4"/>
    <s v="CAUTÍN"/>
    <x v="16"/>
    <s v="N/A"/>
    <s v="RURAL"/>
    <s v="SI"/>
    <n v="9722"/>
    <n v="4118"/>
    <n v="0.42357539600905164"/>
    <n v="70"/>
    <s v="metros lineales"/>
    <n v="144"/>
    <s v="PERFIL"/>
    <s v="EJECUCIÓN"/>
    <s v="N/A"/>
    <n v="0"/>
    <d v="2018-12-01T00:00:00"/>
    <d v="2021-12-30T00:00:00"/>
    <n v="0.1"/>
    <s v="12-02-06-31-02"/>
    <n v="0"/>
    <m/>
    <m/>
    <m/>
    <m/>
    <m/>
    <m/>
    <m/>
    <m/>
    <m/>
    <m/>
    <m/>
    <m/>
    <n v="0"/>
    <s v="-"/>
    <n v="0"/>
    <n v="0"/>
    <n v="0"/>
    <n v="0"/>
    <n v="0"/>
    <n v="0"/>
    <n v="0"/>
    <n v="0"/>
    <n v="0"/>
    <n v="0"/>
    <n v="0"/>
    <s v="-"/>
    <m/>
    <s v="SI"/>
    <s v="SECTORIAL"/>
    <s v="TIENE SÓLO EJECUCIÓN FÍSICA 2022 Y/O POSTERIORES"/>
    <s v="SI"/>
    <s v="NO"/>
    <n v="1"/>
    <s v="ORIGINAL"/>
  </r>
  <r>
    <x v="2"/>
    <n v="30132531"/>
    <s v="MEJORAMIENTO BORDE COSTERO SECTOR QUEULE, TOLTÉN"/>
    <x v="4"/>
    <s v="CAUTÍN"/>
    <x v="4"/>
    <s v="QUEULE"/>
    <s v="URBANO"/>
    <s v="SI"/>
    <n v="9722"/>
    <n v="4118"/>
    <n v="0.42357539600905164"/>
    <n v="43"/>
    <s v="metros lineales"/>
    <n v="1000"/>
    <s v="PREFACTIBILIDAD"/>
    <s v="EJECUCIÓN"/>
    <s v="RS"/>
    <n v="82002"/>
    <d v="2020-07-09T00:00:00"/>
    <d v="2021-07-14T00:00:00"/>
    <n v="0.70650000000000002"/>
    <s v="12-02-06-31-02"/>
    <n v="0"/>
    <m/>
    <m/>
    <m/>
    <m/>
    <m/>
    <m/>
    <m/>
    <m/>
    <m/>
    <m/>
    <m/>
    <m/>
    <n v="0"/>
    <s v="-"/>
    <n v="5042962"/>
    <n v="0"/>
    <n v="0"/>
    <n v="0"/>
    <n v="42972"/>
    <n v="0"/>
    <n v="0"/>
    <n v="0"/>
    <n v="2000000"/>
    <n v="1500000"/>
    <n v="1499990"/>
    <n v="8.5211825907076048E-3"/>
    <s v="Inversion de ejecucion año 2022 es FNDR y corresponde a  Terminacion de estudio de Prefactibilidad y no tiene programado Inversión para Diseño (que será también FNDR)"/>
    <s v="SI"/>
    <s v="SECTORIAL"/>
    <s v="TIENE SÓLO EJECUCIÓN FÍSICA 2022 Y/O POSTERIORES"/>
    <s v="SI"/>
    <s v="NO"/>
    <n v="1"/>
    <s v="ORIGINAL"/>
  </r>
  <r>
    <x v="2"/>
    <n v="30482321"/>
    <s v="MEJORAMIENTO BORDE COSTERO CALETA LA BARRA RÍO TOLTÉN"/>
    <x v="4"/>
    <s v="CAUTÍN"/>
    <x v="4"/>
    <s v="CALETA LA BARRA"/>
    <s v="URBANO"/>
    <s v="MIXTO"/>
    <n v="9722"/>
    <n v="4118"/>
    <n v="0.42357539600905164"/>
    <n v="43"/>
    <s v="metros lineales"/>
    <n v="200"/>
    <s v="DISEÑO ARQUITECTURA/INGENIERÍA"/>
    <s v="EJECUCIÓN"/>
    <s v="N/A"/>
    <n v="0"/>
    <d v="2018-01-01T00:00:00"/>
    <d v="2021-12-01T00:00:00"/>
    <n v="0.5"/>
    <s v="12-02-06-31-02"/>
    <n v="125258"/>
    <m/>
    <m/>
    <m/>
    <m/>
    <m/>
    <m/>
    <n v="121700"/>
    <n v="3558"/>
    <m/>
    <m/>
    <m/>
    <m/>
    <n v="125258"/>
    <n v="0"/>
    <n v="925258"/>
    <n v="0"/>
    <n v="0"/>
    <n v="0"/>
    <n v="0"/>
    <n v="0"/>
    <n v="125258"/>
    <n v="800000"/>
    <n v="0"/>
    <n v="0"/>
    <n v="0"/>
    <n v="0"/>
    <s v="Para año 2022 se considera Estudio Basico por 125258, debiendose desplazar la inversion de la ejecucion para el año 2023"/>
    <s v="SI"/>
    <s v="SECTORIAL"/>
    <s v="TIENE SÓLO EJECUCIÓN FÍSICA 2022 Y/O POSTERIORES"/>
    <s v="SI"/>
    <s v="NO"/>
    <n v="1"/>
    <s v="ORIGINAL"/>
  </r>
  <r>
    <x v="2"/>
    <n v="30486050"/>
    <s v="MEJORAMIENTO DESEMBOCADURA AL MAR, RÍO QUEULE, TOLTÉN"/>
    <x v="4"/>
    <s v="CAUTÍN"/>
    <x v="4"/>
    <s v="QUEULE"/>
    <s v="URBANO"/>
    <s v="MIXTO"/>
    <n v="957224"/>
    <n v="314174"/>
    <n v="0.32821366785621758"/>
    <n v="43"/>
    <s v="metros lineales"/>
    <n v="72"/>
    <s v="DISEÑO/EJECUCIÓN"/>
    <s v="EN LICITACIÓN"/>
    <s v="RS"/>
    <n v="222200"/>
    <d v="2021-03-22T00:00:00"/>
    <d v="2022-05-16T00:00:00"/>
    <n v="0.62"/>
    <s v="12-02-06-31-02"/>
    <n v="88875"/>
    <m/>
    <n v="50960"/>
    <n v="0"/>
    <n v="0"/>
    <n v="0"/>
    <n v="34168"/>
    <m/>
    <m/>
    <m/>
    <m/>
    <m/>
    <m/>
    <n v="85128"/>
    <n v="0.57299999999999995"/>
    <n v="6239992"/>
    <n v="0"/>
    <n v="0"/>
    <n v="0"/>
    <n v="224"/>
    <n v="154640"/>
    <n v="85128"/>
    <n v="3000000"/>
    <n v="2000000"/>
    <n v="1000000"/>
    <n v="0"/>
    <n v="3.2984657672638043E-2"/>
    <s v="Modificar  INVERSION DE EJECUCION PARA AÑO 2022 Se pagara M$88.875 por conceptoDESARROLLO DISEÑO DE INGENIERIA"/>
    <s v="SI"/>
    <s v="SECTORIAL"/>
    <s v="TIENE SÓLO EJECUCIÓN FINANCIERA 2022 Y/O POSTERIORES"/>
    <s v="SI"/>
    <s v="NO"/>
    <n v="1"/>
    <s v="ORIGINAL"/>
  </r>
  <r>
    <x v="2"/>
    <n v="30486630"/>
    <s v="CONSTRUCCIÓN FACILIDADES PORTUARIAS FLUVIALES NUEVA TOLTÉN"/>
    <x v="4"/>
    <s v="CAUTÍN"/>
    <x v="4"/>
    <s v="NUEVA TOLTÉN"/>
    <s v="URBANO"/>
    <s v="MIXTO"/>
    <n v="9722"/>
    <n v="4118"/>
    <n v="0.42357539600905164"/>
    <n v="43"/>
    <s v="metros lineales"/>
    <n v="72"/>
    <s v="PERFIL"/>
    <s v="EJECUCIÓN"/>
    <s v="N/A"/>
    <n v="0"/>
    <d v="2020-04-22T00:00:00"/>
    <d v="2020-12-31T00:00:00"/>
    <n v="0.01"/>
    <s v="12-02-06-31-02"/>
    <n v="0"/>
    <m/>
    <m/>
    <m/>
    <m/>
    <m/>
    <m/>
    <m/>
    <m/>
    <m/>
    <m/>
    <m/>
    <m/>
    <n v="0"/>
    <s v="-"/>
    <n v="600000"/>
    <n v="0"/>
    <n v="0"/>
    <n v="10"/>
    <n v="0"/>
    <n v="0"/>
    <n v="0"/>
    <n v="599990"/>
    <n v="0"/>
    <n v="0"/>
    <n v="0"/>
    <n v="1.6666666666666667E-5"/>
    <m/>
    <s v="NO"/>
    <s v="SECTORIAL"/>
    <s v="TIENE SÓLO EJECUCIÓN FÍSICA 2022 Y/O POSTERIORES"/>
    <s v="SI"/>
    <s v="NO"/>
    <n v="1"/>
    <s v="ORIGINAL"/>
  </r>
  <r>
    <x v="3"/>
    <n v="30063942"/>
    <s v="CONSTRUCCIÓN COLECTOR INTERCEPTOR AGUAS LLUVIA SAN MARTIN, TEMUCO"/>
    <x v="5"/>
    <s v="CAUTÍN"/>
    <x v="25"/>
    <s v="TEMUCO"/>
    <s v="URBANO"/>
    <s v="NO"/>
    <n v="29500"/>
    <n v="6359"/>
    <n v="0.2155593220338983"/>
    <n v="0"/>
    <s v="metros lineales"/>
    <n v="2100"/>
    <s v="EJECUCIÓN"/>
    <s v="EJECUCIÓN"/>
    <s v="RS"/>
    <n v="4002291.4450000003"/>
    <d v="2020-07-02T00:00:00"/>
    <d v="2021-12-30T00:00:00"/>
    <n v="0.66086600936898654"/>
    <s v="12-02-03-31-02"/>
    <n v="0"/>
    <n v="0"/>
    <m/>
    <m/>
    <n v="89821"/>
    <n v="102639"/>
    <n v="335527"/>
    <n v="285183"/>
    <n v="329000"/>
    <n v="529000"/>
    <n v="792512"/>
    <n v="1165361"/>
    <n v="1071923"/>
    <n v="4700966"/>
    <s v="-"/>
    <n v="21785846"/>
    <n v="0"/>
    <n v="109014"/>
    <n v="3798006"/>
    <n v="2685846"/>
    <n v="4943161"/>
    <n v="4700966"/>
    <n v="2210340"/>
    <n v="2210340"/>
    <n v="1128173"/>
    <n v="0"/>
    <n v="0.53835352549540649"/>
    <m/>
    <s v="NO"/>
    <s v="SECTORIAL"/>
    <s v="TIENE SÓLO EJECUCIÓN FÍSICA 2022 Y/O POSTERIORES"/>
    <s v="SI"/>
    <s v="NO"/>
    <n v="1"/>
    <s v="ORIGIN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30"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8:J15" firstHeaderRow="0" firstDataRow="1" firstDataCol="2" rowPageCount="1" colPageCount="1"/>
  <pivotFields count="58">
    <pivotField axis="axisRow" compact="0" outline="0" showAll="0" defaultSubtotal="0">
      <items count="4">
        <item x="1"/>
        <item x="3"/>
        <item x="2"/>
        <item x="0"/>
      </items>
    </pivotField>
    <pivotField compact="0" outline="0" showAll="0"/>
    <pivotField compact="0" outline="0" showAll="0"/>
    <pivotField axis="axisRow" compact="0" outline="0" showAll="0">
      <items count="7">
        <item x="3"/>
        <item x="1"/>
        <item x="2"/>
        <item x="5"/>
        <item x="4"/>
        <item x="0"/>
        <item t="default"/>
      </items>
    </pivotField>
    <pivotField compact="0" outline="0" showAll="0"/>
    <pivotField axis="axisPage" compact="0" outline="0" showAll="0">
      <items count="27">
        <item x="6"/>
        <item x="1"/>
        <item x="10"/>
        <item x="23"/>
        <item x="2"/>
        <item x="7"/>
        <item x="11"/>
        <item x="18"/>
        <item x="12"/>
        <item x="13"/>
        <item x="3"/>
        <item x="21"/>
        <item x="22"/>
        <item x="8"/>
        <item x="14"/>
        <item x="15"/>
        <item x="19"/>
        <item x="24"/>
        <item x="25"/>
        <item x="16"/>
        <item x="9"/>
        <item x="4"/>
        <item x="20"/>
        <item x="0"/>
        <item x="5"/>
        <item x="17"/>
        <item t="default"/>
      </items>
    </pivotField>
    <pivotField compact="0" outline="0" showAll="0"/>
    <pivotField compact="0" outline="0" showAll="0"/>
    <pivotField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3"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3" outline="0" showAll="0"/>
    <pivotField compact="0" numFmtId="3" outline="0" showAll="0"/>
    <pivotField compact="0" numFmtId="3" outline="0" showAll="0"/>
    <pivotField compact="0" numFmtId="3" outline="0" showAll="0"/>
    <pivotField compact="0" outline="0" showAll="0"/>
    <pivotField compact="0" numFmtId="3" outline="0" showAll="0"/>
    <pivotField compact="0" numFmtId="3" outline="0" showAll="0"/>
    <pivotField compact="0" numFmtId="3" outline="0" showAll="0"/>
    <pivotField compact="0" numFmtId="3" outline="0" showAll="0"/>
    <pivotField compact="0" numFmtId="3"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3"/>
  </rowFields>
  <rowItems count="7">
    <i>
      <x/>
      <x/>
    </i>
    <i>
      <x v="1"/>
      <x v="3"/>
    </i>
    <i>
      <x v="2"/>
      <x v="4"/>
    </i>
    <i>
      <x v="3"/>
      <x v="1"/>
    </i>
    <i r="1">
      <x v="2"/>
    </i>
    <i r="1">
      <x v="5"/>
    </i>
    <i t="grand">
      <x/>
    </i>
  </rowItems>
  <colFields count="1">
    <field x="-2"/>
  </colFields>
  <colItems count="8">
    <i>
      <x/>
    </i>
    <i i="1">
      <x v="1"/>
    </i>
    <i i="2">
      <x v="2"/>
    </i>
    <i i="3">
      <x v="3"/>
    </i>
    <i i="4">
      <x v="4"/>
    </i>
    <i i="5">
      <x v="5"/>
    </i>
    <i i="6">
      <x v="6"/>
    </i>
    <i i="7">
      <x v="7"/>
    </i>
  </colItems>
  <pageFields count="1">
    <pageField fld="5" hier="-1"/>
  </pageFields>
  <dataFields count="8">
    <dataField name="Suma de N° Beneficiarios Total" fld="9" baseField="3" baseItem="2"/>
    <dataField name="Suma de N° Beneficiarios Mapuches" fld="10" baseField="3" baseItem="2"/>
    <dataField name="Suma de Enero ejecución" fld="24" baseField="3" baseItem="3" numFmtId="41"/>
    <dataField name="Suma de Febrero ejecución" fld="25" baseField="3" baseItem="3" numFmtId="41"/>
    <dataField name="Suma de Marzo ejecución" fld="26" baseField="3" baseItem="3" numFmtId="41"/>
    <dataField name="Suma de Abril ejecución" fld="27" baseField="3" baseItem="3" numFmtId="41"/>
    <dataField name="Suma de Mayo ejecución" fld="28" baseField="3" baseItem="3" numFmtId="41"/>
    <dataField name="Suma de Junio programado" fld="29" baseField="3" baseItem="3" numFmtId="41"/>
  </dataFields>
  <formats count="11">
    <format dxfId="30">
      <pivotArea outline="0" collapsedLevelsAreSubtotals="1" fieldPosition="0">
        <references count="1">
          <reference field="4294967294" count="6" selected="0">
            <x v="2"/>
            <x v="3"/>
            <x v="4"/>
            <x v="5"/>
            <x v="6"/>
            <x v="7"/>
          </reference>
        </references>
      </pivotArea>
    </format>
    <format dxfId="29">
      <pivotArea field="0" type="button" dataOnly="0" labelOnly="1" outline="0" axis="axisRow" fieldPosition="0"/>
    </format>
    <format dxfId="28">
      <pivotArea field="3" type="button" dataOnly="0" labelOnly="1" outline="0" axis="axisRow" fieldPosition="1"/>
    </format>
    <format dxfId="27">
      <pivotArea dataOnly="0" labelOnly="1" outline="0" fieldPosition="0">
        <references count="1">
          <reference field="4294967294" count="8">
            <x v="0"/>
            <x v="1"/>
            <x v="2"/>
            <x v="3"/>
            <x v="4"/>
            <x v="5"/>
            <x v="6"/>
            <x v="7"/>
          </reference>
        </references>
      </pivotArea>
    </format>
    <format dxfId="26">
      <pivotArea field="0" type="button" dataOnly="0" labelOnly="1" outline="0" axis="axisRow" fieldPosition="0"/>
    </format>
    <format dxfId="25">
      <pivotArea field="3" type="button" dataOnly="0" labelOnly="1" outline="0" axis="axisRow" fieldPosition="1"/>
    </format>
    <format dxfId="24">
      <pivotArea dataOnly="0" labelOnly="1" outline="0" fieldPosition="0">
        <references count="1">
          <reference field="4294967294" count="8">
            <x v="0"/>
            <x v="1"/>
            <x v="2"/>
            <x v="3"/>
            <x v="4"/>
            <x v="5"/>
            <x v="6"/>
            <x v="7"/>
          </reference>
        </references>
      </pivotArea>
    </format>
    <format dxfId="23">
      <pivotArea field="0" type="button" dataOnly="0" labelOnly="1" outline="0" axis="axisRow" fieldPosition="0"/>
    </format>
    <format dxfId="22">
      <pivotArea field="3" type="button" dataOnly="0" labelOnly="1" outline="0" axis="axisRow" fieldPosition="1"/>
    </format>
    <format dxfId="21">
      <pivotArea dataOnly="0" labelOnly="1" outline="0" fieldPosition="0">
        <references count="1">
          <reference field="4294967294" count="8">
            <x v="0"/>
            <x v="1"/>
            <x v="2"/>
            <x v="3"/>
            <x v="4"/>
            <x v="5"/>
            <x v="6"/>
            <x v="7"/>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O14:P21" firstHeaderRow="1" firstDataRow="1" firstDataCol="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numFmtId="3" showAll="0"/>
    <pivotField numFmtId="3" showAll="0"/>
    <pivotField numFmtId="3" showAll="0"/>
    <pivotField numFmtId="3"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3" showAll="0"/>
    <pivotField showAll="0"/>
    <pivotField dragToRow="0" dragToCol="0" dragToPage="0" showAll="0" defaultSubtota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Items count="1">
    <i/>
  </colItems>
  <dataFields count="1">
    <dataField name="Suma de ID_P" fld="55" baseField="0" baseItem="0"/>
  </dataFields>
  <formats count="6">
    <format dxfId="58">
      <pivotArea type="all" dataOnly="0" outline="0" fieldPosition="0"/>
    </format>
    <format dxfId="57">
      <pivotArea outline="0" collapsedLevelsAreSubtotals="1" fieldPosition="0"/>
    </format>
    <format dxfId="56">
      <pivotArea field="2" type="button" dataOnly="0" labelOnly="1" outline="0" axis="axisRow" fieldPosition="0"/>
    </format>
    <format dxfId="55">
      <pivotArea dataOnly="0" labelOnly="1" fieldPosition="0">
        <references count="1">
          <reference field="2" count="0"/>
        </references>
      </pivotArea>
    </format>
    <format dxfId="54">
      <pivotArea dataOnly="0" labelOnly="1" grandRow="1" outline="0" fieldPosition="0"/>
    </format>
    <format dxfId="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O3:Y10" firstHeaderRow="0" firstDataRow="1" firstDataCol="1" rowPageCount="1" colPageCount="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numFmtId="3" showAll="0"/>
    <pivotField dataField="1" numFmtId="3" showAll="0"/>
    <pivotField dataField="1" numFmtId="3" showAll="0"/>
    <pivotField dataField="1" numFmtId="3" showAll="0"/>
    <pivotField dataField="1" showAll="0"/>
    <pivotField dataField="1" numFmtId="3"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axis="axisPage" numFmtId="3" multipleItemSelectionAllowed="1" showAll="0">
      <items count="3">
        <item h="1" x="1"/>
        <item x="0"/>
        <item t="default"/>
      </items>
    </pivotField>
    <pivotField showAll="0"/>
    <pivotField dragToRow="0" dragToCol="0" dragToPage="0" showAll="0" defaultSubtotal="0"/>
    <pivotField dragToRow="0" dragToCol="0" dragToPage="0" showAll="0" defaultSubtotal="0"/>
    <pivotField dragToRow="0" dragToCol="0" dragToPage="0" showAll="0" defaultSubtotal="0"/>
  </pivotFields>
  <rowFields count="1">
    <field x="2"/>
  </rowFields>
  <rowItems count="7">
    <i>
      <x/>
    </i>
    <i>
      <x v="1"/>
    </i>
    <i>
      <x v="2"/>
    </i>
    <i>
      <x v="3"/>
    </i>
    <i>
      <x v="4"/>
    </i>
    <i>
      <x v="5"/>
    </i>
    <i t="grand">
      <x/>
    </i>
  </rowItems>
  <colFields count="1">
    <field x="-2"/>
  </colFields>
  <colItems count="10">
    <i>
      <x/>
    </i>
    <i i="1">
      <x v="1"/>
    </i>
    <i i="2">
      <x v="2"/>
    </i>
    <i i="3">
      <x v="3"/>
    </i>
    <i i="4">
      <x v="4"/>
    </i>
    <i i="5">
      <x v="5"/>
    </i>
    <i i="6">
      <x v="6"/>
    </i>
    <i i="7">
      <x v="7"/>
    </i>
    <i i="8">
      <x v="8"/>
    </i>
    <i i="9">
      <x v="9"/>
    </i>
  </colItems>
  <pageFields count="1">
    <pageField fld="55" hier="-1"/>
  </pageFields>
  <dataFields count="10">
    <dataField name="Suma de 2017" fld="38" baseField="2" baseItem="0" numFmtId="3"/>
    <dataField name="Suma de 2018" fld="39" baseField="2" baseItem="0" numFmtId="3"/>
    <dataField name="Suma de 2019" fld="40" baseField="2" baseItem="0" numFmtId="3"/>
    <dataField name="Suma de 2020" fld="41" baseField="2" baseItem="3" numFmtId="3"/>
    <dataField name="Suma de 2021" fld="42" baseField="2" baseItem="0" numFmtId="3"/>
    <dataField name="Suma de 2022" fld="43" baseField="2" baseItem="0" numFmtId="3"/>
    <dataField name="Suma de 2023" fld="44" baseField="2" baseItem="0" numFmtId="3"/>
    <dataField name="Suma de 2024" fld="45" baseField="2" baseItem="0" numFmtId="3"/>
    <dataField name="Suma de 2025" fld="46" baseField="2" baseItem="0" numFmtId="3"/>
    <dataField name="Suma de 2026" fld="47" baseField="2" baseItem="0" numFmtId="3"/>
  </dataFields>
  <formats count="8">
    <format dxfId="66">
      <pivotArea type="all" dataOnly="0" outline="0" fieldPosition="0"/>
    </format>
    <format dxfId="65">
      <pivotArea outline="0" collapsedLevelsAreSubtotals="1" fieldPosition="0"/>
    </format>
    <format dxfId="64">
      <pivotArea field="2" type="button" dataOnly="0" labelOnly="1" outline="0" axis="axisRow" fieldPosition="0"/>
    </format>
    <format dxfId="63">
      <pivotArea dataOnly="0" labelOnly="1" fieldPosition="0">
        <references count="1">
          <reference field="2" count="0"/>
        </references>
      </pivotArea>
    </format>
    <format dxfId="62">
      <pivotArea dataOnly="0" labelOnly="1" grandRow="1" outline="0" fieldPosition="0"/>
    </format>
    <format dxfId="61">
      <pivotArea dataOnly="0" labelOnly="1" outline="0" fieldPosition="0">
        <references count="1">
          <reference field="4294967294" count="8">
            <x v="0"/>
            <x v="1"/>
            <x v="2"/>
            <x v="5"/>
            <x v="6"/>
            <x v="7"/>
            <x v="8"/>
            <x v="9"/>
          </reference>
        </references>
      </pivotArea>
    </format>
    <format dxfId="60">
      <pivotArea outline="0" fieldPosition="0">
        <references count="1">
          <reference field="4294967294" count="1">
            <x v="3"/>
          </reference>
        </references>
      </pivotArea>
    </format>
    <format dxfId="59">
      <pivotArea outline="0" fieldPosition="0">
        <references count="1">
          <reference field="4294967294"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 cacheId="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AB3:AD10" firstHeaderRow="0" firstDataRow="1" firstDataCol="1" rowPageCount="1" colPageCount="1"/>
  <pivotFields count="60">
    <pivotField showAll="0"/>
    <pivotField showAll="0"/>
    <pivotField axis="axisRow" showAll="0">
      <items count="7">
        <item x="3"/>
        <item x="2"/>
        <item x="1"/>
        <item x="0"/>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3" showAll="0"/>
    <pivotField showAll="0"/>
    <pivotField numFmtId="3" showAll="0"/>
    <pivotField numFmtId="3" showAll="0"/>
    <pivotField numFmtId="3" showAll="0"/>
    <pivotField numFmtId="3"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axis="axisPage" numFmtId="3" multipleItemSelectionAllowed="1" showAll="0">
      <items count="3">
        <item h="1" x="1"/>
        <item x="0"/>
        <item t="default"/>
      </items>
    </pivotField>
    <pivotField showAll="0"/>
    <pivotField dragToRow="0" dragToCol="0" dragToPage="0" showAll="0" defaultSubtotal="0"/>
    <pivotField dragToRow="0" dragToCol="0" dragToPage="0" showAll="0" defaultSubtotal="0"/>
    <pivotField dataField="1" dragToRow="0" dragToCol="0" dragToPage="0" showAll="0" defaultSubtotal="0"/>
  </pivotFields>
  <rowFields count="1">
    <field x="2"/>
  </rowFields>
  <rowItems count="7">
    <i>
      <x/>
    </i>
    <i>
      <x v="1"/>
    </i>
    <i>
      <x v="2"/>
    </i>
    <i>
      <x v="3"/>
    </i>
    <i>
      <x v="4"/>
    </i>
    <i>
      <x v="5"/>
    </i>
    <i t="grand">
      <x/>
    </i>
  </rowItems>
  <colFields count="1">
    <field x="-2"/>
  </colFields>
  <colItems count="2">
    <i>
      <x/>
    </i>
    <i i="1">
      <x v="1"/>
    </i>
  </colItems>
  <pageFields count="1">
    <pageField fld="55" hier="-1"/>
  </pageFields>
  <dataFields count="2">
    <dataField name="Suma de 2022 R" fld="59" baseField="2" baseItem="0" numFmtId="3"/>
    <dataField name="Suma de TOTAL AÑO " fld="35" baseField="2" baseItem="1" numFmtId="3"/>
  </dataFields>
  <formats count="7">
    <format dxfId="73">
      <pivotArea type="all" dataOnly="0" outline="0" fieldPosition="0"/>
    </format>
    <format dxfId="72">
      <pivotArea outline="0" collapsedLevelsAreSubtotals="1" fieldPosition="0"/>
    </format>
    <format dxfId="71">
      <pivotArea field="2" type="button" dataOnly="0" labelOnly="1" outline="0" axis="axisRow" fieldPosition="0"/>
    </format>
    <format dxfId="70">
      <pivotArea dataOnly="0" labelOnly="1" fieldPosition="0">
        <references count="1">
          <reference field="2" count="0"/>
        </references>
      </pivotArea>
    </format>
    <format dxfId="69">
      <pivotArea dataOnly="0" labelOnly="1" grandRow="1" outline="0" fieldPosition="0"/>
    </format>
    <format dxfId="68">
      <pivotArea outline="0" fieldPosition="0">
        <references count="1">
          <reference field="4294967294" count="1">
            <x v="1"/>
          </reference>
        </references>
      </pivotArea>
    </format>
    <format dxfId="67">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udia.muller@mop.gov.cL" TargetMode="External"/><Relationship Id="rId1" Type="http://schemas.openxmlformats.org/officeDocument/2006/relationships/hyperlink" Target="mailto:alex.catalan@mop.gov.cl" TargetMode="Externa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Normal="100" workbookViewId="0">
      <selection activeCell="A4" sqref="A4"/>
    </sheetView>
  </sheetViews>
  <sheetFormatPr baseColWidth="10" defaultRowHeight="15" x14ac:dyDescent="0.25"/>
  <cols>
    <col min="1" max="1" width="40" customWidth="1"/>
    <col min="2" max="2" width="34.28515625" customWidth="1"/>
    <col min="3" max="3" width="28.42578125" customWidth="1"/>
    <col min="4" max="4" width="23.42578125" customWidth="1"/>
    <col min="5" max="5" width="14.140625" customWidth="1"/>
    <col min="6" max="6" width="16.140625" customWidth="1"/>
    <col min="7" max="7" width="14.5703125" customWidth="1"/>
    <col min="8" max="8" width="13.28515625" customWidth="1"/>
    <col min="9" max="9" width="14" customWidth="1"/>
    <col min="10" max="10" width="13.7109375" customWidth="1"/>
  </cols>
  <sheetData>
    <row r="1" spans="1:10" s="1" customFormat="1" x14ac:dyDescent="0.25"/>
    <row r="2" spans="1:10" s="1" customFormat="1" ht="15" customHeight="1" x14ac:dyDescent="0.25">
      <c r="A2" s="348" t="s">
        <v>295</v>
      </c>
      <c r="B2" s="348"/>
      <c r="C2" s="348"/>
      <c r="D2" s="348"/>
      <c r="E2" s="348"/>
      <c r="F2" s="348"/>
      <c r="G2" s="348"/>
    </row>
    <row r="3" spans="1:10" s="1" customFormat="1" ht="15" customHeight="1" x14ac:dyDescent="0.25">
      <c r="A3" s="349" t="s">
        <v>671</v>
      </c>
      <c r="B3" s="349"/>
      <c r="C3" s="349"/>
      <c r="D3" s="349"/>
      <c r="E3" s="349"/>
      <c r="F3" s="349"/>
      <c r="G3" s="349"/>
    </row>
    <row r="4" spans="1:10" s="1" customFormat="1" x14ac:dyDescent="0.25"/>
    <row r="5" spans="1:10" s="1" customFormat="1" x14ac:dyDescent="0.25"/>
    <row r="6" spans="1:10" x14ac:dyDescent="0.25">
      <c r="A6" s="399" t="s">
        <v>61</v>
      </c>
      <c r="B6" s="1" t="s">
        <v>670</v>
      </c>
    </row>
    <row r="8" spans="1:10" s="402" customFormat="1" ht="30.75" customHeight="1" x14ac:dyDescent="0.25">
      <c r="A8" s="401" t="s">
        <v>665</v>
      </c>
      <c r="B8" s="401" t="s">
        <v>327</v>
      </c>
      <c r="C8" s="402" t="s">
        <v>679</v>
      </c>
      <c r="D8" s="402" t="s">
        <v>680</v>
      </c>
      <c r="E8" s="402" t="s">
        <v>672</v>
      </c>
      <c r="F8" s="402" t="s">
        <v>673</v>
      </c>
      <c r="G8" s="402" t="s">
        <v>674</v>
      </c>
      <c r="H8" s="402" t="s">
        <v>675</v>
      </c>
      <c r="I8" s="402" t="s">
        <v>676</v>
      </c>
      <c r="J8" s="402" t="s">
        <v>677</v>
      </c>
    </row>
    <row r="9" spans="1:10" x14ac:dyDescent="0.25">
      <c r="A9" s="1" t="s">
        <v>666</v>
      </c>
      <c r="B9" s="1" t="s">
        <v>144</v>
      </c>
      <c r="C9" s="400">
        <v>70394</v>
      </c>
      <c r="D9" s="400">
        <v>27524.503999999997</v>
      </c>
      <c r="E9" s="400">
        <v>0</v>
      </c>
      <c r="F9" s="400">
        <v>38699</v>
      </c>
      <c r="G9" s="400">
        <v>965911</v>
      </c>
      <c r="H9" s="400">
        <v>662754</v>
      </c>
      <c r="I9" s="400">
        <v>561479</v>
      </c>
      <c r="J9" s="400">
        <v>656917</v>
      </c>
    </row>
    <row r="10" spans="1:10" x14ac:dyDescent="0.25">
      <c r="A10" s="1" t="s">
        <v>667</v>
      </c>
      <c r="B10" s="1" t="s">
        <v>148</v>
      </c>
      <c r="C10" s="400">
        <v>29500</v>
      </c>
      <c r="D10" s="400">
        <v>6359</v>
      </c>
      <c r="E10" s="400">
        <v>0</v>
      </c>
      <c r="F10" s="400"/>
      <c r="G10" s="400"/>
      <c r="H10" s="400">
        <v>89821</v>
      </c>
      <c r="I10" s="400">
        <v>102639</v>
      </c>
      <c r="J10" s="400">
        <v>335527</v>
      </c>
    </row>
    <row r="11" spans="1:10" x14ac:dyDescent="0.25">
      <c r="A11" s="1" t="s">
        <v>668</v>
      </c>
      <c r="B11" s="1" t="s">
        <v>335</v>
      </c>
      <c r="C11" s="400">
        <v>1146639</v>
      </c>
      <c r="D11" s="400">
        <v>407375</v>
      </c>
      <c r="E11" s="400">
        <v>0</v>
      </c>
      <c r="F11" s="400">
        <v>246091</v>
      </c>
      <c r="G11" s="400">
        <v>113941</v>
      </c>
      <c r="H11" s="400">
        <v>105719</v>
      </c>
      <c r="I11" s="400">
        <v>308749</v>
      </c>
      <c r="J11" s="400">
        <v>44467</v>
      </c>
    </row>
    <row r="12" spans="1:10" x14ac:dyDescent="0.25">
      <c r="A12" s="1" t="s">
        <v>669</v>
      </c>
      <c r="B12" s="1" t="s">
        <v>136</v>
      </c>
      <c r="C12" s="400">
        <v>1819480</v>
      </c>
      <c r="D12" s="400">
        <v>443988</v>
      </c>
      <c r="E12" s="400">
        <v>0</v>
      </c>
      <c r="F12" s="400">
        <v>2411200</v>
      </c>
      <c r="G12" s="400">
        <v>1501981</v>
      </c>
      <c r="H12" s="400">
        <v>1009982</v>
      </c>
      <c r="I12" s="400">
        <v>578409</v>
      </c>
      <c r="J12" s="400">
        <v>760197</v>
      </c>
    </row>
    <row r="13" spans="1:10" x14ac:dyDescent="0.25">
      <c r="B13" s="1" t="s">
        <v>309</v>
      </c>
      <c r="C13" s="400">
        <v>1170178</v>
      </c>
      <c r="D13" s="400">
        <v>36844</v>
      </c>
      <c r="E13" s="400">
        <v>0</v>
      </c>
      <c r="F13" s="400">
        <v>240684</v>
      </c>
      <c r="G13" s="400">
        <v>515009</v>
      </c>
      <c r="H13" s="400">
        <v>335587</v>
      </c>
      <c r="I13" s="400">
        <v>107156</v>
      </c>
      <c r="J13" s="400">
        <v>386242</v>
      </c>
    </row>
    <row r="14" spans="1:10" x14ac:dyDescent="0.25">
      <c r="B14" s="1" t="s">
        <v>135</v>
      </c>
      <c r="C14" s="400">
        <v>1160414</v>
      </c>
      <c r="D14" s="400">
        <v>411424</v>
      </c>
      <c r="E14" s="400">
        <v>0</v>
      </c>
      <c r="F14" s="400">
        <v>2222232</v>
      </c>
      <c r="G14" s="400">
        <v>1467534</v>
      </c>
      <c r="H14" s="400">
        <v>1485816</v>
      </c>
      <c r="I14" s="400">
        <v>2051675</v>
      </c>
      <c r="J14" s="400">
        <v>1897435</v>
      </c>
    </row>
    <row r="15" spans="1:10" x14ac:dyDescent="0.25">
      <c r="A15" s="1" t="s">
        <v>338</v>
      </c>
      <c r="C15" s="400">
        <v>5396605</v>
      </c>
      <c r="D15" s="400">
        <v>1333514.504</v>
      </c>
      <c r="E15" s="400">
        <v>0</v>
      </c>
      <c r="F15" s="400">
        <v>5158906</v>
      </c>
      <c r="G15" s="400">
        <v>4564376</v>
      </c>
      <c r="H15" s="400">
        <v>3689679</v>
      </c>
      <c r="I15" s="400">
        <v>3710107</v>
      </c>
      <c r="J15" s="400">
        <v>4080785</v>
      </c>
    </row>
    <row r="19" spans="1:2" x14ac:dyDescent="0.25">
      <c r="A19" s="1" t="s">
        <v>678</v>
      </c>
    </row>
    <row r="20" spans="1:2" x14ac:dyDescent="0.25">
      <c r="A20" s="1" t="s">
        <v>681</v>
      </c>
      <c r="B20" s="1"/>
    </row>
  </sheetData>
  <mergeCells count="2">
    <mergeCell ref="A2:G2"/>
    <mergeCell ref="A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BG819"/>
  <sheetViews>
    <sheetView showGridLines="0" zoomScale="95" zoomScaleNormal="95" workbookViewId="0">
      <selection activeCell="C2" sqref="C2"/>
    </sheetView>
  </sheetViews>
  <sheetFormatPr baseColWidth="10" defaultColWidth="11.5703125" defaultRowHeight="15" x14ac:dyDescent="0.25"/>
  <cols>
    <col min="1" max="1" width="14.85546875" style="37" customWidth="1"/>
    <col min="2" max="2" width="61.7109375" style="37" customWidth="1"/>
    <col min="3" max="3" width="31.85546875" style="37" customWidth="1"/>
    <col min="4" max="4" width="20.5703125" style="37" customWidth="1"/>
    <col min="5" max="5" width="13.85546875" style="37" customWidth="1"/>
    <col min="6" max="6" width="43.5703125" style="37" customWidth="1"/>
    <col min="7" max="8" width="11.5703125" style="37" customWidth="1"/>
    <col min="9" max="12" width="19.42578125" style="37" customWidth="1"/>
    <col min="13" max="13" width="21.28515625" style="37" customWidth="1"/>
    <col min="14" max="14" width="11.5703125" style="37" customWidth="1"/>
    <col min="15" max="16" width="35.5703125" style="37" customWidth="1"/>
    <col min="17" max="17" width="11.5703125" style="37" customWidth="1"/>
    <col min="18" max="18" width="16.42578125" style="37" customWidth="1"/>
    <col min="19" max="21" width="18.5703125" style="37" customWidth="1"/>
    <col min="22" max="22" width="16.140625" style="37" customWidth="1"/>
    <col min="23" max="23" width="19.140625" style="37" customWidth="1"/>
    <col min="24" max="29" width="13.5703125" style="37" customWidth="1"/>
    <col min="30" max="30" width="13.5703125" style="38" customWidth="1"/>
    <col min="31" max="31" width="13.5703125" style="37" customWidth="1"/>
    <col min="32" max="32" width="14.85546875" style="37" customWidth="1"/>
    <col min="33" max="34" width="13.5703125" style="37" customWidth="1"/>
    <col min="35" max="35" width="16" style="37" customWidth="1"/>
    <col min="36" max="37" width="17.28515625" style="37" customWidth="1"/>
    <col min="38" max="38" width="18.42578125" style="94" bestFit="1" customWidth="1"/>
    <col min="39" max="40" width="13.85546875" style="94" customWidth="1"/>
    <col min="41" max="41" width="13.85546875" style="102" customWidth="1"/>
    <col min="42" max="43" width="13.85546875" style="94" customWidth="1"/>
    <col min="44" max="44" width="18.140625" style="94" customWidth="1"/>
    <col min="45" max="48" width="13.85546875" style="94" customWidth="1"/>
    <col min="49" max="49" width="21" style="83" bestFit="1" customWidth="1"/>
    <col min="50" max="50" width="60.85546875" style="37" customWidth="1"/>
    <col min="51" max="51" width="18.5703125" style="86" customWidth="1"/>
    <col min="52" max="53" width="44" style="94" customWidth="1"/>
    <col min="54" max="54" width="32.42578125" style="94" customWidth="1"/>
    <col min="55" max="55" width="40.85546875" style="94" bestFit="1" customWidth="1"/>
    <col min="56" max="56" width="11" style="37" hidden="1" customWidth="1"/>
    <col min="57" max="57" width="15.140625" style="37" hidden="1" customWidth="1"/>
    <col min="58" max="58" width="11.5703125" style="37"/>
    <col min="59" max="59" width="11.5703125" style="40"/>
    <col min="60" max="16384" width="11.5703125" style="37"/>
  </cols>
  <sheetData>
    <row r="2" spans="1:59" x14ac:dyDescent="0.25">
      <c r="E2" s="348" t="s">
        <v>295</v>
      </c>
      <c r="F2" s="348"/>
      <c r="G2" s="348"/>
      <c r="H2" s="276"/>
      <c r="I2" s="276"/>
      <c r="J2" s="276"/>
      <c r="K2" s="276"/>
      <c r="L2" s="276"/>
      <c r="M2" s="276"/>
      <c r="N2" s="276"/>
      <c r="O2" s="276"/>
      <c r="P2" s="276"/>
      <c r="Q2" s="276"/>
      <c r="R2" s="276"/>
      <c r="S2" s="276"/>
      <c r="T2" s="276"/>
      <c r="U2" s="276"/>
      <c r="V2" s="276"/>
      <c r="W2" s="84"/>
      <c r="X2" s="84"/>
      <c r="Y2" s="84"/>
      <c r="Z2" s="84"/>
      <c r="AA2" s="84"/>
      <c r="AB2" s="84"/>
      <c r="AC2" s="84"/>
      <c r="AD2" s="95"/>
      <c r="AE2" s="84"/>
      <c r="AF2" s="84"/>
      <c r="AG2" s="84"/>
      <c r="AH2" s="84"/>
      <c r="AI2" s="84"/>
      <c r="AJ2" s="84"/>
      <c r="AK2" s="84"/>
      <c r="AL2" s="100"/>
      <c r="AM2" s="100"/>
      <c r="AN2" s="100"/>
      <c r="AO2" s="103"/>
      <c r="AP2" s="100"/>
      <c r="AQ2" s="100"/>
      <c r="AR2" s="100"/>
      <c r="AS2" s="100"/>
      <c r="AT2" s="100"/>
      <c r="AU2" s="100"/>
      <c r="AV2" s="100"/>
      <c r="AW2" s="85"/>
      <c r="AZ2" s="100"/>
      <c r="BA2" s="100"/>
      <c r="BB2" s="100"/>
      <c r="BC2" s="100"/>
    </row>
    <row r="3" spans="1:59" x14ac:dyDescent="0.25">
      <c r="B3" s="84" t="s">
        <v>612</v>
      </c>
      <c r="C3" s="84"/>
      <c r="D3" s="84"/>
      <c r="E3" s="349" t="s">
        <v>492</v>
      </c>
      <c r="F3" s="349"/>
      <c r="G3" s="349"/>
      <c r="H3" s="277"/>
      <c r="I3" s="277"/>
      <c r="J3" s="277"/>
      <c r="K3" s="277"/>
      <c r="L3" s="277"/>
      <c r="M3" s="277"/>
      <c r="N3" s="277"/>
      <c r="O3" s="277"/>
      <c r="P3" s="277"/>
      <c r="Q3" s="277"/>
      <c r="R3" s="277"/>
      <c r="S3" s="277"/>
      <c r="T3" s="277"/>
      <c r="U3" s="277"/>
      <c r="V3" s="277"/>
      <c r="W3" s="84"/>
      <c r="X3" s="84"/>
      <c r="Y3" s="84"/>
      <c r="Z3" s="84"/>
      <c r="AA3" s="84"/>
      <c r="AB3" s="84"/>
      <c r="AC3" s="84"/>
      <c r="AD3" s="95"/>
      <c r="AE3" s="84"/>
      <c r="AF3" s="84"/>
      <c r="AG3" s="84"/>
      <c r="AH3" s="84"/>
      <c r="AI3" s="84"/>
      <c r="AJ3" s="84"/>
      <c r="AK3" s="84"/>
      <c r="AL3" s="100"/>
      <c r="AM3" s="100"/>
      <c r="AN3" s="100"/>
      <c r="AO3" s="103"/>
      <c r="AP3" s="100"/>
      <c r="AQ3" s="100"/>
      <c r="AR3" s="100"/>
      <c r="AS3" s="100"/>
      <c r="AT3" s="100"/>
      <c r="AU3" s="100"/>
      <c r="AV3" s="100"/>
      <c r="AW3" s="85"/>
      <c r="AZ3" s="100"/>
      <c r="BA3" s="100"/>
      <c r="BB3" s="100"/>
      <c r="BC3" s="100"/>
    </row>
    <row r="4" spans="1:59" x14ac:dyDescent="0.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39"/>
      <c r="AE4" s="86"/>
      <c r="AF4" s="86"/>
      <c r="AG4" s="86"/>
      <c r="AH4" s="86"/>
      <c r="AI4" s="86"/>
      <c r="AJ4" s="86"/>
      <c r="AK4" s="86"/>
      <c r="AL4" s="101"/>
      <c r="AM4" s="101"/>
      <c r="AN4" s="101"/>
      <c r="AO4" s="104"/>
      <c r="AP4" s="101"/>
      <c r="AQ4" s="101"/>
      <c r="AR4" s="101"/>
      <c r="AS4" s="101"/>
      <c r="AT4" s="101"/>
      <c r="AU4" s="101"/>
      <c r="AV4" s="101"/>
      <c r="AZ4" s="101"/>
      <c r="BA4" s="101"/>
      <c r="BB4" s="101"/>
      <c r="BC4" s="101"/>
    </row>
    <row r="5" spans="1:59" x14ac:dyDescent="0.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39"/>
      <c r="AE5" s="86"/>
      <c r="AF5" s="86"/>
      <c r="AG5" s="86"/>
      <c r="AH5" s="86"/>
      <c r="AI5" s="86"/>
      <c r="AJ5" s="86"/>
      <c r="AK5" s="86"/>
      <c r="AL5" s="101"/>
      <c r="AM5" s="101"/>
      <c r="AN5" s="101"/>
      <c r="AO5" s="104"/>
      <c r="AP5" s="101"/>
      <c r="AQ5" s="101"/>
      <c r="AR5" s="101"/>
      <c r="AS5" s="101"/>
      <c r="AT5" s="101"/>
      <c r="AU5" s="101"/>
      <c r="AV5" s="101"/>
      <c r="AZ5" s="101"/>
      <c r="BA5" s="101"/>
      <c r="BB5" s="101"/>
      <c r="BC5" s="101"/>
    </row>
    <row r="6" spans="1:59" x14ac:dyDescent="0.25">
      <c r="A6" s="84"/>
      <c r="B6" s="84" t="s">
        <v>280</v>
      </c>
      <c r="C6" s="270">
        <v>44729</v>
      </c>
      <c r="E6" s="41"/>
      <c r="V6" s="86"/>
      <c r="W6" s="86"/>
      <c r="X6" s="86"/>
      <c r="Y6" s="86"/>
      <c r="Z6" s="86"/>
      <c r="AA6" s="86"/>
      <c r="AB6" s="86"/>
      <c r="AC6" s="86"/>
      <c r="AD6" s="39"/>
      <c r="AE6" s="86"/>
      <c r="AF6" s="86"/>
      <c r="AG6" s="86"/>
      <c r="AH6" s="86"/>
      <c r="AI6" s="86"/>
      <c r="AJ6" s="86"/>
      <c r="AK6" s="86"/>
      <c r="AL6" s="101"/>
      <c r="AM6" s="101"/>
      <c r="AN6" s="101"/>
      <c r="AO6" s="104"/>
      <c r="AP6" s="101"/>
      <c r="AQ6" s="101"/>
      <c r="AR6" s="101"/>
      <c r="AS6" s="101"/>
      <c r="AT6" s="101"/>
      <c r="AU6" s="101"/>
      <c r="AV6" s="101"/>
      <c r="AZ6" s="101"/>
      <c r="BA6" s="101"/>
      <c r="BB6" s="101"/>
      <c r="BC6" s="101"/>
    </row>
    <row r="7" spans="1:59" x14ac:dyDescent="0.25">
      <c r="A7" s="86"/>
      <c r="B7" s="86"/>
      <c r="V7" s="86"/>
      <c r="W7" s="86"/>
      <c r="X7" s="86"/>
      <c r="Y7" s="86"/>
      <c r="Z7" s="86"/>
      <c r="AA7" s="86"/>
      <c r="AB7" s="86"/>
      <c r="AC7" s="86"/>
      <c r="AD7" s="39"/>
      <c r="AE7" s="86"/>
      <c r="AF7" s="86"/>
      <c r="AG7" s="86"/>
      <c r="AH7" s="86"/>
      <c r="AI7" s="86"/>
      <c r="AJ7" s="86"/>
      <c r="AK7" s="86"/>
      <c r="AL7" s="101"/>
      <c r="AM7" s="101"/>
      <c r="AN7" s="101"/>
      <c r="AO7" s="104"/>
      <c r="AP7" s="101"/>
      <c r="AQ7" s="101"/>
      <c r="AR7" s="101"/>
      <c r="AS7" s="101"/>
      <c r="AT7" s="101"/>
      <c r="AU7" s="101"/>
      <c r="AV7" s="101"/>
      <c r="AZ7" s="101"/>
      <c r="BA7" s="101"/>
      <c r="BB7" s="101"/>
      <c r="BC7" s="101"/>
    </row>
    <row r="8" spans="1:59" x14ac:dyDescent="0.25">
      <c r="A8" s="87"/>
      <c r="B8" s="87" t="s">
        <v>116</v>
      </c>
      <c r="C8" s="355" t="s">
        <v>485</v>
      </c>
      <c r="D8" s="355"/>
    </row>
    <row r="9" spans="1:59" x14ac:dyDescent="0.25">
      <c r="A9" s="87"/>
      <c r="B9" s="87" t="s">
        <v>117</v>
      </c>
      <c r="C9" s="137" t="s">
        <v>351</v>
      </c>
      <c r="D9" s="41"/>
    </row>
    <row r="10" spans="1:59" x14ac:dyDescent="0.25">
      <c r="A10" s="87"/>
      <c r="B10" s="87" t="s">
        <v>118</v>
      </c>
      <c r="C10" s="138" t="s">
        <v>296</v>
      </c>
      <c r="E10" s="88"/>
      <c r="F10" s="88"/>
      <c r="G10" s="88"/>
      <c r="H10" s="88"/>
      <c r="I10" s="88"/>
      <c r="J10" s="88"/>
      <c r="K10" s="88"/>
      <c r="L10" s="88"/>
      <c r="M10" s="88"/>
      <c r="N10" s="88"/>
      <c r="O10" s="88"/>
      <c r="P10" s="88"/>
      <c r="Q10" s="88"/>
      <c r="R10" s="88"/>
      <c r="S10" s="88"/>
      <c r="T10" s="88"/>
      <c r="U10" s="88"/>
    </row>
    <row r="12" spans="1:59" x14ac:dyDescent="0.25">
      <c r="A12" s="323">
        <v>1</v>
      </c>
      <c r="B12" s="323">
        <v>2</v>
      </c>
      <c r="C12" s="323">
        <v>3</v>
      </c>
      <c r="D12" s="323">
        <v>4</v>
      </c>
      <c r="E12" s="323">
        <v>5</v>
      </c>
      <c r="F12" s="323">
        <v>6</v>
      </c>
      <c r="G12" s="323">
        <v>7</v>
      </c>
      <c r="H12" s="323">
        <v>8</v>
      </c>
      <c r="I12" s="323">
        <v>9</v>
      </c>
      <c r="J12" s="323">
        <v>10</v>
      </c>
      <c r="K12" s="323">
        <v>11</v>
      </c>
      <c r="L12" s="323">
        <v>12</v>
      </c>
      <c r="M12" s="323">
        <v>13</v>
      </c>
      <c r="N12" s="323">
        <v>14</v>
      </c>
      <c r="O12" s="323">
        <v>15</v>
      </c>
      <c r="P12" s="323">
        <v>16</v>
      </c>
      <c r="Q12" s="323">
        <v>17</v>
      </c>
      <c r="R12" s="323">
        <v>18</v>
      </c>
      <c r="S12" s="323">
        <v>19</v>
      </c>
      <c r="T12" s="323">
        <v>20</v>
      </c>
      <c r="U12" s="323">
        <v>21</v>
      </c>
      <c r="V12" s="323">
        <v>22</v>
      </c>
      <c r="W12" s="323">
        <v>23</v>
      </c>
      <c r="X12" s="323">
        <v>24</v>
      </c>
      <c r="Y12" s="323">
        <v>25</v>
      </c>
      <c r="Z12" s="323">
        <v>26</v>
      </c>
      <c r="AA12" s="323">
        <v>27</v>
      </c>
      <c r="AB12" s="323">
        <v>28</v>
      </c>
      <c r="AC12" s="323">
        <v>29</v>
      </c>
      <c r="AD12" s="323">
        <v>30</v>
      </c>
      <c r="AE12" s="323">
        <v>31</v>
      </c>
      <c r="AF12" s="323">
        <v>32</v>
      </c>
      <c r="AG12" s="323">
        <v>33</v>
      </c>
      <c r="AH12" s="323">
        <v>34</v>
      </c>
      <c r="AI12" s="323">
        <v>35</v>
      </c>
      <c r="AJ12" s="323">
        <v>36</v>
      </c>
      <c r="AK12" s="323">
        <v>37</v>
      </c>
      <c r="AL12" s="323">
        <v>38</v>
      </c>
      <c r="AM12" s="323">
        <v>39</v>
      </c>
      <c r="AN12" s="323">
        <v>40</v>
      </c>
      <c r="AO12" s="323">
        <v>41</v>
      </c>
      <c r="AP12" s="323">
        <v>42</v>
      </c>
      <c r="AQ12" s="323">
        <v>43</v>
      </c>
      <c r="AR12" s="323">
        <v>44</v>
      </c>
      <c r="AS12" s="323">
        <v>45</v>
      </c>
      <c r="AT12" s="323">
        <v>46</v>
      </c>
      <c r="AU12" s="323">
        <v>47</v>
      </c>
      <c r="AV12" s="323">
        <v>48</v>
      </c>
      <c r="AW12" s="323">
        <v>49</v>
      </c>
      <c r="AX12" s="323">
        <v>50</v>
      </c>
      <c r="AY12" s="323">
        <v>51</v>
      </c>
      <c r="AZ12" s="323">
        <v>52</v>
      </c>
      <c r="BA12" s="323">
        <v>53</v>
      </c>
      <c r="BB12" s="323">
        <v>54</v>
      </c>
      <c r="BC12" s="323">
        <v>55</v>
      </c>
      <c r="BE12" s="86">
        <v>56</v>
      </c>
    </row>
    <row r="13" spans="1:59" s="38" customFormat="1" ht="15" customHeight="1" x14ac:dyDescent="0.25">
      <c r="A13" s="350" t="s">
        <v>333</v>
      </c>
      <c r="B13" s="351"/>
      <c r="C13" s="351"/>
      <c r="D13" s="351"/>
      <c r="E13" s="351"/>
      <c r="F13" s="351"/>
      <c r="G13" s="351"/>
      <c r="H13" s="351" t="s">
        <v>606</v>
      </c>
      <c r="I13" s="351"/>
      <c r="J13" s="351"/>
      <c r="K13" s="351"/>
      <c r="L13" s="372"/>
      <c r="M13" s="364" t="s">
        <v>596</v>
      </c>
      <c r="N13" s="365"/>
      <c r="O13" s="366" t="s">
        <v>597</v>
      </c>
      <c r="P13" s="367"/>
      <c r="Q13" s="367"/>
      <c r="R13" s="367"/>
      <c r="S13" s="368" t="s">
        <v>598</v>
      </c>
      <c r="T13" s="369"/>
      <c r="U13" s="370"/>
      <c r="V13" s="360" t="s">
        <v>334</v>
      </c>
      <c r="W13" s="360"/>
      <c r="X13" s="358" t="s">
        <v>646</v>
      </c>
      <c r="Y13" s="359"/>
      <c r="Z13" s="359"/>
      <c r="AA13" s="359"/>
      <c r="AB13" s="359"/>
      <c r="AC13" s="359"/>
      <c r="AD13" s="359"/>
      <c r="AE13" s="359"/>
      <c r="AF13" s="359"/>
      <c r="AG13" s="359"/>
      <c r="AH13" s="359"/>
      <c r="AI13" s="359"/>
      <c r="AJ13" s="359"/>
      <c r="AK13" s="320"/>
      <c r="AL13" s="356" t="s">
        <v>647</v>
      </c>
      <c r="AM13" s="357"/>
      <c r="AN13" s="357"/>
      <c r="AO13" s="357"/>
      <c r="AP13" s="357"/>
      <c r="AQ13" s="357"/>
      <c r="AR13" s="357"/>
      <c r="AS13" s="357"/>
      <c r="AT13" s="357"/>
      <c r="AU13" s="357"/>
      <c r="AV13" s="357"/>
      <c r="AW13" s="357"/>
      <c r="AX13" s="371" t="s">
        <v>336</v>
      </c>
      <c r="AY13" s="371"/>
      <c r="AZ13" s="363" t="s">
        <v>578</v>
      </c>
      <c r="BA13" s="363"/>
      <c r="BB13" s="363"/>
      <c r="BC13" s="363"/>
      <c r="BD13" s="158"/>
      <c r="BE13" s="192" t="s">
        <v>362</v>
      </c>
      <c r="BG13" s="318"/>
    </row>
    <row r="14" spans="1:59" s="38" customFormat="1" ht="45" x14ac:dyDescent="0.25">
      <c r="A14" s="237" t="s">
        <v>0</v>
      </c>
      <c r="B14" s="320" t="s">
        <v>599</v>
      </c>
      <c r="C14" s="320" t="s">
        <v>327</v>
      </c>
      <c r="D14" s="320" t="s">
        <v>50</v>
      </c>
      <c r="E14" s="320" t="s">
        <v>61</v>
      </c>
      <c r="F14" s="320" t="s">
        <v>62</v>
      </c>
      <c r="G14" s="320" t="s">
        <v>47</v>
      </c>
      <c r="H14" s="320" t="s">
        <v>49</v>
      </c>
      <c r="I14" s="322" t="s">
        <v>579</v>
      </c>
      <c r="J14" s="322" t="s">
        <v>580</v>
      </c>
      <c r="K14" s="322" t="s">
        <v>581</v>
      </c>
      <c r="L14" s="322" t="s">
        <v>112</v>
      </c>
      <c r="M14" s="320" t="s">
        <v>32</v>
      </c>
      <c r="N14" s="320" t="s">
        <v>34</v>
      </c>
      <c r="O14" s="238" t="s">
        <v>1</v>
      </c>
      <c r="P14" s="238" t="s">
        <v>600</v>
      </c>
      <c r="Q14" s="239" t="s">
        <v>26</v>
      </c>
      <c r="R14" s="239" t="s">
        <v>582</v>
      </c>
      <c r="S14" s="240" t="s">
        <v>13</v>
      </c>
      <c r="T14" s="240" t="s">
        <v>14</v>
      </c>
      <c r="U14" s="241" t="s">
        <v>583</v>
      </c>
      <c r="V14" s="321" t="s">
        <v>359</v>
      </c>
      <c r="W14" s="180" t="s">
        <v>634</v>
      </c>
      <c r="X14" s="320" t="s">
        <v>15</v>
      </c>
      <c r="Y14" s="320" t="s">
        <v>16</v>
      </c>
      <c r="Z14" s="320" t="s">
        <v>17</v>
      </c>
      <c r="AA14" s="320" t="s">
        <v>18</v>
      </c>
      <c r="AB14" s="320" t="s">
        <v>45</v>
      </c>
      <c r="AC14" s="320" t="s">
        <v>46</v>
      </c>
      <c r="AD14" s="320" t="s">
        <v>19</v>
      </c>
      <c r="AE14" s="320" t="s">
        <v>20</v>
      </c>
      <c r="AF14" s="320" t="s">
        <v>21</v>
      </c>
      <c r="AG14" s="320" t="s">
        <v>22</v>
      </c>
      <c r="AH14" s="322" t="s">
        <v>23</v>
      </c>
      <c r="AI14" s="334" t="s">
        <v>24</v>
      </c>
      <c r="AJ14" s="242" t="s">
        <v>279</v>
      </c>
      <c r="AK14" s="324" t="s">
        <v>601</v>
      </c>
      <c r="AL14" s="243" t="s">
        <v>278</v>
      </c>
      <c r="AM14" s="243">
        <v>2017</v>
      </c>
      <c r="AN14" s="243">
        <v>2018</v>
      </c>
      <c r="AO14" s="243">
        <v>2019</v>
      </c>
      <c r="AP14" s="243">
        <v>2020</v>
      </c>
      <c r="AQ14" s="243">
        <v>2021</v>
      </c>
      <c r="AR14" s="325">
        <v>2022</v>
      </c>
      <c r="AS14" s="243">
        <v>2023</v>
      </c>
      <c r="AT14" s="243">
        <v>2024</v>
      </c>
      <c r="AU14" s="243">
        <v>2025</v>
      </c>
      <c r="AV14" s="243">
        <v>2026</v>
      </c>
      <c r="AW14" s="32" t="s">
        <v>297</v>
      </c>
      <c r="AX14" s="189" t="s">
        <v>352</v>
      </c>
      <c r="AY14" s="244" t="s">
        <v>260</v>
      </c>
      <c r="AZ14" s="179" t="s">
        <v>635</v>
      </c>
      <c r="BA14" s="179" t="s">
        <v>636</v>
      </c>
      <c r="BB14" s="189" t="s">
        <v>637</v>
      </c>
      <c r="BC14" s="189" t="s">
        <v>638</v>
      </c>
      <c r="BD14" s="159" t="s">
        <v>347</v>
      </c>
      <c r="BE14" s="140" t="s">
        <v>363</v>
      </c>
      <c r="BF14" s="37"/>
      <c r="BG14" s="40"/>
    </row>
    <row r="15" spans="1:59" ht="30" x14ac:dyDescent="0.25">
      <c r="A15" s="115">
        <v>30460172</v>
      </c>
      <c r="B15" s="111" t="s">
        <v>445</v>
      </c>
      <c r="C15" s="111" t="s">
        <v>135</v>
      </c>
      <c r="D15" s="108" t="s">
        <v>298</v>
      </c>
      <c r="E15" s="106" t="s">
        <v>89</v>
      </c>
      <c r="F15" s="106" t="s">
        <v>153</v>
      </c>
      <c r="G15" s="106" t="s">
        <v>37</v>
      </c>
      <c r="H15" s="194" t="s">
        <v>40</v>
      </c>
      <c r="I15" s="195">
        <v>55478</v>
      </c>
      <c r="J15" s="195">
        <v>15533</v>
      </c>
      <c r="K15" s="196">
        <f t="shared" ref="K15:K40" si="0">J15/I15</f>
        <v>0.2799848588629727</v>
      </c>
      <c r="L15" s="195">
        <v>37</v>
      </c>
      <c r="M15" s="194" t="s">
        <v>97</v>
      </c>
      <c r="N15" s="195">
        <v>25</v>
      </c>
      <c r="O15" s="197" t="s">
        <v>5</v>
      </c>
      <c r="P15" s="194" t="s">
        <v>5</v>
      </c>
      <c r="Q15" s="194" t="s">
        <v>101</v>
      </c>
      <c r="R15" s="198">
        <v>12286200</v>
      </c>
      <c r="S15" s="199">
        <v>43682</v>
      </c>
      <c r="T15" s="199">
        <v>44787</v>
      </c>
      <c r="U15" s="200">
        <v>0</v>
      </c>
      <c r="V15" s="110" t="s">
        <v>353</v>
      </c>
      <c r="W15" s="118">
        <v>62900</v>
      </c>
      <c r="X15" s="118">
        <v>0</v>
      </c>
      <c r="Y15" s="118">
        <v>0</v>
      </c>
      <c r="Z15" s="118">
        <v>19400</v>
      </c>
      <c r="AA15" s="118">
        <v>0</v>
      </c>
      <c r="AB15" s="51">
        <v>0</v>
      </c>
      <c r="AC15" s="51">
        <v>0</v>
      </c>
      <c r="AD15" s="51">
        <v>11000</v>
      </c>
      <c r="AE15" s="51">
        <v>0</v>
      </c>
      <c r="AF15" s="51">
        <v>0</v>
      </c>
      <c r="AG15" s="51">
        <v>0</v>
      </c>
      <c r="AH15" s="51">
        <v>32500</v>
      </c>
      <c r="AI15" s="51">
        <v>0</v>
      </c>
      <c r="AJ15" s="248">
        <f>SUM(X15:AI15)</f>
        <v>62900</v>
      </c>
      <c r="AK15" s="249">
        <f>IFERROR(ROUND(SUM(X15:AB15)/W15,3),"-")</f>
        <v>0.308</v>
      </c>
      <c r="AL15" s="264">
        <f t="shared" ref="AL15:AL95" si="1">SUM(AM15:AV15)</f>
        <v>11726661</v>
      </c>
      <c r="AM15" s="118">
        <v>0</v>
      </c>
      <c r="AN15" s="118">
        <v>0</v>
      </c>
      <c r="AO15" s="118">
        <v>90012</v>
      </c>
      <c r="AP15" s="118">
        <v>201676</v>
      </c>
      <c r="AQ15" s="118">
        <v>194917</v>
      </c>
      <c r="AR15" s="247">
        <v>62900</v>
      </c>
      <c r="AS15" s="51">
        <v>177156</v>
      </c>
      <c r="AT15" s="51">
        <v>3500000</v>
      </c>
      <c r="AU15" s="51">
        <v>5000000</v>
      </c>
      <c r="AV15" s="51">
        <v>2500000</v>
      </c>
      <c r="AW15" s="267">
        <f>+IFERROR((SUM(AM15:AQ15)+SUM(X15:AB15))/AL15,"-")</f>
        <v>4.3149964000835359E-2</v>
      </c>
      <c r="AX15" s="335" t="s">
        <v>648</v>
      </c>
      <c r="AY15" s="161" t="s">
        <v>41</v>
      </c>
      <c r="AZ15" s="268" t="s">
        <v>574</v>
      </c>
      <c r="BA15" s="268" t="s">
        <v>640</v>
      </c>
      <c r="BB15" s="190" t="str">
        <f t="shared" ref="BB15:BB78" si="2">IF(AJ15=AR15,"SI",IF(AR15&lt;&gt;AJ15,"JUSTIFICAR DIFERENCIA"))</f>
        <v>SI</v>
      </c>
      <c r="BC15" s="191" t="str">
        <f t="shared" ref="BC15:BC78" si="3">IF(AR15&lt;&gt;AJ15,AR15-AJ15,"NO")</f>
        <v>NO</v>
      </c>
      <c r="BD15" s="162">
        <v>1</v>
      </c>
      <c r="BE15" s="163" t="s">
        <v>364</v>
      </c>
    </row>
    <row r="16" spans="1:59" ht="45" x14ac:dyDescent="0.25">
      <c r="A16" s="115">
        <v>30400279</v>
      </c>
      <c r="B16" s="111" t="s">
        <v>530</v>
      </c>
      <c r="C16" s="111" t="s">
        <v>135</v>
      </c>
      <c r="D16" s="108" t="s">
        <v>298</v>
      </c>
      <c r="E16" s="106" t="s">
        <v>54</v>
      </c>
      <c r="F16" s="106" t="s">
        <v>54</v>
      </c>
      <c r="G16" s="106" t="s">
        <v>38</v>
      </c>
      <c r="H16" s="194" t="s">
        <v>40</v>
      </c>
      <c r="I16" s="195">
        <v>24533</v>
      </c>
      <c r="J16" s="195">
        <v>10303</v>
      </c>
      <c r="K16" s="196">
        <f t="shared" si="0"/>
        <v>0.41996494517588556</v>
      </c>
      <c r="L16" s="195">
        <v>115</v>
      </c>
      <c r="M16" s="195" t="s">
        <v>97</v>
      </c>
      <c r="N16" s="195">
        <v>1</v>
      </c>
      <c r="O16" s="309" t="s">
        <v>5</v>
      </c>
      <c r="P16" s="310" t="s">
        <v>5</v>
      </c>
      <c r="Q16" s="194" t="s">
        <v>101</v>
      </c>
      <c r="R16" s="198">
        <v>11043500</v>
      </c>
      <c r="S16" s="199">
        <v>43480</v>
      </c>
      <c r="T16" s="280">
        <v>44780</v>
      </c>
      <c r="U16" s="281">
        <v>0.75790000000000002</v>
      </c>
      <c r="V16" s="110" t="s">
        <v>353</v>
      </c>
      <c r="W16" s="118">
        <v>267704</v>
      </c>
      <c r="X16" s="118">
        <v>0</v>
      </c>
      <c r="Y16" s="118">
        <v>0</v>
      </c>
      <c r="Z16" s="118">
        <v>0</v>
      </c>
      <c r="AA16" s="118">
        <v>0</v>
      </c>
      <c r="AB16" s="51">
        <v>0</v>
      </c>
      <c r="AC16" s="51">
        <v>0</v>
      </c>
      <c r="AD16" s="51">
        <v>0</v>
      </c>
      <c r="AE16" s="51">
        <v>0</v>
      </c>
      <c r="AF16" s="51">
        <v>0</v>
      </c>
      <c r="AG16" s="51">
        <v>0</v>
      </c>
      <c r="AH16" s="51">
        <v>0</v>
      </c>
      <c r="AI16" s="51">
        <v>267704</v>
      </c>
      <c r="AJ16" s="248">
        <f t="shared" ref="AJ16:AJ79" si="4">SUM(X16:AI16)</f>
        <v>267704</v>
      </c>
      <c r="AK16" s="249">
        <f t="shared" ref="AK16:AK79" si="5">IFERROR(ROUND(SUM(X16:AB16)/W16,3),"-")</f>
        <v>0</v>
      </c>
      <c r="AL16" s="264">
        <f t="shared" si="1"/>
        <v>9248477</v>
      </c>
      <c r="AM16" s="118">
        <v>0</v>
      </c>
      <c r="AN16" s="118">
        <v>0</v>
      </c>
      <c r="AO16" s="118">
        <v>478649</v>
      </c>
      <c r="AP16" s="118">
        <v>341013</v>
      </c>
      <c r="AQ16" s="118">
        <v>161111</v>
      </c>
      <c r="AR16" s="247">
        <v>267704</v>
      </c>
      <c r="AS16" s="51">
        <v>5000000</v>
      </c>
      <c r="AT16" s="51">
        <v>3000000</v>
      </c>
      <c r="AU16" s="51">
        <v>0</v>
      </c>
      <c r="AV16" s="51">
        <v>0</v>
      </c>
      <c r="AW16" s="267">
        <f t="shared" ref="AW16:AW79" si="6">+IFERROR((SUM(AM16:AQ16)+SUM(X16:AB16))/AL16,"-")</f>
        <v>0.10604697400447663</v>
      </c>
      <c r="AX16" s="335" t="s">
        <v>650</v>
      </c>
      <c r="AY16" s="161" t="s">
        <v>41</v>
      </c>
      <c r="AZ16" s="268" t="s">
        <v>574</v>
      </c>
      <c r="BA16" s="268" t="s">
        <v>640</v>
      </c>
      <c r="BB16" s="190" t="str">
        <f t="shared" si="2"/>
        <v>SI</v>
      </c>
      <c r="BC16" s="191" t="str">
        <f t="shared" si="3"/>
        <v>NO</v>
      </c>
      <c r="BD16" s="162">
        <f t="shared" ref="BD16:BD47" si="7">IF(A16=A15,0,1)</f>
        <v>1</v>
      </c>
      <c r="BE16" s="163" t="s">
        <v>364</v>
      </c>
    </row>
    <row r="17" spans="1:57" ht="30" x14ac:dyDescent="0.25">
      <c r="A17" s="115">
        <v>30107162</v>
      </c>
      <c r="B17" s="111" t="s">
        <v>604</v>
      </c>
      <c r="C17" s="111" t="s">
        <v>135</v>
      </c>
      <c r="D17" s="108" t="s">
        <v>298</v>
      </c>
      <c r="E17" s="106" t="s">
        <v>56</v>
      </c>
      <c r="F17" s="106" t="s">
        <v>150</v>
      </c>
      <c r="G17" s="106" t="s">
        <v>37</v>
      </c>
      <c r="H17" s="194" t="s">
        <v>40</v>
      </c>
      <c r="I17" s="195">
        <v>17526</v>
      </c>
      <c r="J17" s="195">
        <v>5608</v>
      </c>
      <c r="K17" s="196">
        <f t="shared" si="0"/>
        <v>0.3199817414127582</v>
      </c>
      <c r="L17" s="195">
        <v>28</v>
      </c>
      <c r="M17" s="194" t="s">
        <v>97</v>
      </c>
      <c r="N17" s="195">
        <v>12</v>
      </c>
      <c r="O17" s="197" t="s">
        <v>294</v>
      </c>
      <c r="P17" s="194" t="s">
        <v>299</v>
      </c>
      <c r="Q17" s="194" t="s">
        <v>101</v>
      </c>
      <c r="R17" s="198">
        <v>39622129</v>
      </c>
      <c r="S17" s="201">
        <v>44440</v>
      </c>
      <c r="T17" s="282">
        <v>45536</v>
      </c>
      <c r="U17" s="281">
        <v>0</v>
      </c>
      <c r="V17" s="110" t="s">
        <v>353</v>
      </c>
      <c r="W17" s="118">
        <v>585000</v>
      </c>
      <c r="X17" s="118">
        <v>0</v>
      </c>
      <c r="Y17" s="118">
        <v>0</v>
      </c>
      <c r="Z17" s="118">
        <v>0</v>
      </c>
      <c r="AA17" s="118">
        <v>0</v>
      </c>
      <c r="AB17" s="51">
        <v>0</v>
      </c>
      <c r="AC17" s="51">
        <v>0</v>
      </c>
      <c r="AD17" s="51">
        <v>0</v>
      </c>
      <c r="AE17" s="51">
        <v>0</v>
      </c>
      <c r="AF17" s="51">
        <v>0</v>
      </c>
      <c r="AG17" s="51">
        <v>0</v>
      </c>
      <c r="AH17" s="51">
        <v>0</v>
      </c>
      <c r="AI17" s="51">
        <v>585000</v>
      </c>
      <c r="AJ17" s="248">
        <f t="shared" si="4"/>
        <v>585000</v>
      </c>
      <c r="AK17" s="249">
        <f t="shared" si="5"/>
        <v>0</v>
      </c>
      <c r="AL17" s="264">
        <f t="shared" si="1"/>
        <v>30647382</v>
      </c>
      <c r="AM17" s="118">
        <v>0</v>
      </c>
      <c r="AN17" s="118">
        <v>1</v>
      </c>
      <c r="AO17" s="118">
        <v>882203</v>
      </c>
      <c r="AP17" s="118">
        <v>1803843</v>
      </c>
      <c r="AQ17" s="118">
        <v>390335</v>
      </c>
      <c r="AR17" s="247">
        <v>585000</v>
      </c>
      <c r="AS17" s="51">
        <v>5349000</v>
      </c>
      <c r="AT17" s="51">
        <v>4637000</v>
      </c>
      <c r="AU17" s="51">
        <v>9000000</v>
      </c>
      <c r="AV17" s="51">
        <v>8000000</v>
      </c>
      <c r="AW17" s="267">
        <f t="shared" si="6"/>
        <v>0.10037992804736144</v>
      </c>
      <c r="AX17" s="335" t="s">
        <v>661</v>
      </c>
      <c r="AY17" s="161" t="s">
        <v>41</v>
      </c>
      <c r="AZ17" s="268" t="s">
        <v>574</v>
      </c>
      <c r="BA17" s="268" t="s">
        <v>640</v>
      </c>
      <c r="BB17" s="190" t="str">
        <f t="shared" si="2"/>
        <v>SI</v>
      </c>
      <c r="BC17" s="191" t="str">
        <f t="shared" si="3"/>
        <v>NO</v>
      </c>
      <c r="BD17" s="162">
        <f t="shared" si="7"/>
        <v>1</v>
      </c>
      <c r="BE17" s="163" t="s">
        <v>364</v>
      </c>
    </row>
    <row r="18" spans="1:57" ht="45" x14ac:dyDescent="0.25">
      <c r="A18" s="115">
        <v>30483134</v>
      </c>
      <c r="B18" s="111" t="s">
        <v>531</v>
      </c>
      <c r="C18" s="111" t="s">
        <v>135</v>
      </c>
      <c r="D18" s="108" t="s">
        <v>298</v>
      </c>
      <c r="E18" s="106" t="s">
        <v>65</v>
      </c>
      <c r="F18" s="106" t="s">
        <v>157</v>
      </c>
      <c r="G18" s="106" t="s">
        <v>37</v>
      </c>
      <c r="H18" s="194" t="s">
        <v>40</v>
      </c>
      <c r="I18" s="195">
        <v>23612</v>
      </c>
      <c r="J18" s="195">
        <v>8028</v>
      </c>
      <c r="K18" s="196">
        <f t="shared" si="0"/>
        <v>0.33999661189225816</v>
      </c>
      <c r="L18" s="195">
        <v>143</v>
      </c>
      <c r="M18" s="194" t="s">
        <v>97</v>
      </c>
      <c r="N18" s="195">
        <v>10</v>
      </c>
      <c r="O18" s="309" t="s">
        <v>93</v>
      </c>
      <c r="P18" s="310" t="s">
        <v>92</v>
      </c>
      <c r="Q18" s="194" t="s">
        <v>101</v>
      </c>
      <c r="R18" s="198">
        <v>3676943</v>
      </c>
      <c r="S18" s="199">
        <v>43433</v>
      </c>
      <c r="T18" s="280">
        <v>44093</v>
      </c>
      <c r="U18" s="281">
        <v>0.96809999999999996</v>
      </c>
      <c r="V18" s="110" t="s">
        <v>353</v>
      </c>
      <c r="W18" s="118">
        <v>144586</v>
      </c>
      <c r="X18" s="118">
        <v>0</v>
      </c>
      <c r="Y18" s="118">
        <v>0</v>
      </c>
      <c r="Z18" s="118">
        <v>0</v>
      </c>
      <c r="AA18" s="118">
        <v>144586</v>
      </c>
      <c r="AB18" s="51">
        <v>0</v>
      </c>
      <c r="AC18" s="51">
        <v>0</v>
      </c>
      <c r="AD18" s="51">
        <v>0</v>
      </c>
      <c r="AE18" s="51">
        <v>0</v>
      </c>
      <c r="AF18" s="51">
        <v>0</v>
      </c>
      <c r="AG18" s="51">
        <v>0</v>
      </c>
      <c r="AH18" s="51">
        <v>0</v>
      </c>
      <c r="AI18" s="51">
        <v>0</v>
      </c>
      <c r="AJ18" s="248">
        <f t="shared" si="4"/>
        <v>144586</v>
      </c>
      <c r="AK18" s="249">
        <f t="shared" si="5"/>
        <v>1</v>
      </c>
      <c r="AL18" s="264">
        <f t="shared" si="1"/>
        <v>4497171</v>
      </c>
      <c r="AM18" s="118">
        <v>0</v>
      </c>
      <c r="AN18" s="118">
        <v>1</v>
      </c>
      <c r="AO18" s="118">
        <v>2039214</v>
      </c>
      <c r="AP18" s="118">
        <v>1121326</v>
      </c>
      <c r="AQ18" s="118">
        <v>1192044</v>
      </c>
      <c r="AR18" s="247">
        <v>144586</v>
      </c>
      <c r="AS18" s="51">
        <v>0</v>
      </c>
      <c r="AT18" s="51">
        <v>0</v>
      </c>
      <c r="AU18" s="51">
        <v>0</v>
      </c>
      <c r="AV18" s="51">
        <v>0</v>
      </c>
      <c r="AW18" s="267">
        <f t="shared" si="6"/>
        <v>1</v>
      </c>
      <c r="AX18" s="335" t="s">
        <v>651</v>
      </c>
      <c r="AY18" s="161" t="s">
        <v>40</v>
      </c>
      <c r="AZ18" s="268" t="s">
        <v>574</v>
      </c>
      <c r="BA18" s="268" t="s">
        <v>640</v>
      </c>
      <c r="BB18" s="190" t="str">
        <f t="shared" si="2"/>
        <v>SI</v>
      </c>
      <c r="BC18" s="191" t="str">
        <f t="shared" si="3"/>
        <v>NO</v>
      </c>
      <c r="BD18" s="162">
        <f t="shared" si="7"/>
        <v>1</v>
      </c>
      <c r="BE18" s="163" t="s">
        <v>364</v>
      </c>
    </row>
    <row r="19" spans="1:57" ht="60" x14ac:dyDescent="0.25">
      <c r="A19" s="115">
        <v>30276122</v>
      </c>
      <c r="B19" s="107" t="s">
        <v>446</v>
      </c>
      <c r="C19" s="111" t="s">
        <v>135</v>
      </c>
      <c r="D19" s="108" t="s">
        <v>298</v>
      </c>
      <c r="E19" s="106" t="s">
        <v>303</v>
      </c>
      <c r="F19" s="106" t="s">
        <v>303</v>
      </c>
      <c r="G19" s="106" t="s">
        <v>37</v>
      </c>
      <c r="H19" s="194" t="s">
        <v>40</v>
      </c>
      <c r="I19" s="195">
        <v>9722</v>
      </c>
      <c r="J19" s="195">
        <v>4277</v>
      </c>
      <c r="K19" s="196">
        <f t="shared" si="0"/>
        <v>0.43993005554412673</v>
      </c>
      <c r="L19" s="195">
        <v>30</v>
      </c>
      <c r="M19" s="195" t="s">
        <v>97</v>
      </c>
      <c r="N19" s="195">
        <v>16</v>
      </c>
      <c r="O19" s="309" t="s">
        <v>5</v>
      </c>
      <c r="P19" s="310" t="s">
        <v>99</v>
      </c>
      <c r="Q19" s="194" t="s">
        <v>101</v>
      </c>
      <c r="R19" s="198">
        <v>10168743</v>
      </c>
      <c r="S19" s="199">
        <v>43294</v>
      </c>
      <c r="T19" s="280">
        <v>44194</v>
      </c>
      <c r="U19" s="281">
        <v>0.34499999999999997</v>
      </c>
      <c r="V19" s="110" t="s">
        <v>353</v>
      </c>
      <c r="W19" s="118">
        <v>0</v>
      </c>
      <c r="X19" s="118">
        <v>0</v>
      </c>
      <c r="Y19" s="118">
        <v>0</v>
      </c>
      <c r="Z19" s="118">
        <v>0</v>
      </c>
      <c r="AA19" s="118">
        <v>0</v>
      </c>
      <c r="AB19" s="51">
        <v>0</v>
      </c>
      <c r="AC19" s="51">
        <v>0</v>
      </c>
      <c r="AD19" s="51">
        <v>0</v>
      </c>
      <c r="AE19" s="51">
        <v>0</v>
      </c>
      <c r="AF19" s="51">
        <v>0</v>
      </c>
      <c r="AG19" s="51">
        <v>0</v>
      </c>
      <c r="AH19" s="51">
        <v>0</v>
      </c>
      <c r="AI19" s="51">
        <v>0</v>
      </c>
      <c r="AJ19" s="248">
        <f t="shared" si="4"/>
        <v>0</v>
      </c>
      <c r="AK19" s="249" t="str">
        <f t="shared" si="5"/>
        <v>-</v>
      </c>
      <c r="AL19" s="264">
        <f t="shared" si="1"/>
        <v>5077256</v>
      </c>
      <c r="AM19" s="118">
        <v>0</v>
      </c>
      <c r="AN19" s="118">
        <v>105807</v>
      </c>
      <c r="AO19" s="118">
        <v>2578896</v>
      </c>
      <c r="AP19" s="118">
        <v>95997</v>
      </c>
      <c r="AQ19" s="118">
        <v>60423</v>
      </c>
      <c r="AR19" s="247">
        <v>0</v>
      </c>
      <c r="AS19" s="51">
        <v>2236133</v>
      </c>
      <c r="AT19" s="51">
        <v>0</v>
      </c>
      <c r="AU19" s="51">
        <v>0</v>
      </c>
      <c r="AV19" s="51">
        <v>0</v>
      </c>
      <c r="AW19" s="267">
        <f t="shared" si="6"/>
        <v>0.55957844158340642</v>
      </c>
      <c r="AX19" s="335" t="s">
        <v>652</v>
      </c>
      <c r="AY19" s="161" t="s">
        <v>40</v>
      </c>
      <c r="AZ19" s="268" t="s">
        <v>574</v>
      </c>
      <c r="BA19" s="268" t="s">
        <v>602</v>
      </c>
      <c r="BB19" s="190" t="str">
        <f t="shared" si="2"/>
        <v>SI</v>
      </c>
      <c r="BC19" s="191" t="str">
        <f t="shared" si="3"/>
        <v>NO</v>
      </c>
      <c r="BD19" s="162">
        <f t="shared" si="7"/>
        <v>1</v>
      </c>
      <c r="BE19" s="163" t="s">
        <v>364</v>
      </c>
    </row>
    <row r="20" spans="1:57" ht="30" x14ac:dyDescent="0.25">
      <c r="A20" s="115">
        <v>30081385</v>
      </c>
      <c r="B20" s="107" t="s">
        <v>425</v>
      </c>
      <c r="C20" s="111" t="s">
        <v>135</v>
      </c>
      <c r="D20" s="108" t="s">
        <v>298</v>
      </c>
      <c r="E20" s="106" t="s">
        <v>89</v>
      </c>
      <c r="F20" s="106" t="s">
        <v>328</v>
      </c>
      <c r="G20" s="106" t="s">
        <v>37</v>
      </c>
      <c r="H20" s="194" t="s">
        <v>40</v>
      </c>
      <c r="I20" s="195">
        <v>294026</v>
      </c>
      <c r="J20" s="195">
        <v>79543</v>
      </c>
      <c r="K20" s="196">
        <f t="shared" si="0"/>
        <v>0.27053049730295958</v>
      </c>
      <c r="L20" s="195">
        <v>241</v>
      </c>
      <c r="M20" s="194" t="s">
        <v>97</v>
      </c>
      <c r="N20" s="195">
        <v>21</v>
      </c>
      <c r="O20" s="309" t="s">
        <v>5</v>
      </c>
      <c r="P20" s="310" t="s">
        <v>5</v>
      </c>
      <c r="Q20" s="194" t="s">
        <v>101</v>
      </c>
      <c r="R20" s="198">
        <v>10474789</v>
      </c>
      <c r="S20" s="199">
        <v>43424</v>
      </c>
      <c r="T20" s="280">
        <v>44264</v>
      </c>
      <c r="U20" s="281">
        <v>0.75</v>
      </c>
      <c r="V20" s="110" t="s">
        <v>353</v>
      </c>
      <c r="W20" s="118">
        <v>51500</v>
      </c>
      <c r="X20" s="118">
        <v>0</v>
      </c>
      <c r="Y20" s="118">
        <v>0</v>
      </c>
      <c r="Z20" s="118">
        <v>14100</v>
      </c>
      <c r="AA20" s="118">
        <v>0</v>
      </c>
      <c r="AB20" s="51">
        <v>0</v>
      </c>
      <c r="AC20" s="51">
        <v>2100</v>
      </c>
      <c r="AD20" s="51">
        <v>36000</v>
      </c>
      <c r="AE20" s="51">
        <v>0</v>
      </c>
      <c r="AF20" s="51">
        <v>0</v>
      </c>
      <c r="AG20" s="51">
        <v>0</v>
      </c>
      <c r="AH20" s="51">
        <v>0</v>
      </c>
      <c r="AI20" s="51">
        <v>114650</v>
      </c>
      <c r="AJ20" s="248">
        <f t="shared" si="4"/>
        <v>166850</v>
      </c>
      <c r="AK20" s="249">
        <f t="shared" si="5"/>
        <v>0.27400000000000002</v>
      </c>
      <c r="AL20" s="264">
        <f t="shared" si="1"/>
        <v>10517986</v>
      </c>
      <c r="AM20" s="118">
        <v>0</v>
      </c>
      <c r="AN20" s="118">
        <v>1</v>
      </c>
      <c r="AO20" s="118">
        <v>82125</v>
      </c>
      <c r="AP20" s="118">
        <v>238929</v>
      </c>
      <c r="AQ20" s="118">
        <v>145431</v>
      </c>
      <c r="AR20" s="247">
        <v>166850</v>
      </c>
      <c r="AS20" s="51">
        <v>1384650</v>
      </c>
      <c r="AT20" s="51">
        <v>3500000</v>
      </c>
      <c r="AU20" s="51">
        <v>3500000</v>
      </c>
      <c r="AV20" s="51">
        <v>1500000</v>
      </c>
      <c r="AW20" s="267">
        <f t="shared" si="6"/>
        <v>4.5691827313708154E-2</v>
      </c>
      <c r="AX20" s="335" t="s">
        <v>651</v>
      </c>
      <c r="AY20" s="161" t="s">
        <v>40</v>
      </c>
      <c r="AZ20" s="268" t="s">
        <v>574</v>
      </c>
      <c r="BA20" s="268" t="s">
        <v>640</v>
      </c>
      <c r="BB20" s="190" t="str">
        <f t="shared" si="2"/>
        <v>SI</v>
      </c>
      <c r="BC20" s="191" t="str">
        <f t="shared" si="3"/>
        <v>NO</v>
      </c>
      <c r="BD20" s="162">
        <f t="shared" si="7"/>
        <v>1</v>
      </c>
      <c r="BE20" s="163" t="s">
        <v>364</v>
      </c>
    </row>
    <row r="21" spans="1:57" ht="45" x14ac:dyDescent="0.25">
      <c r="A21" s="115">
        <v>30458988</v>
      </c>
      <c r="B21" s="107" t="s">
        <v>447</v>
      </c>
      <c r="C21" s="111" t="s">
        <v>135</v>
      </c>
      <c r="D21" s="108" t="s">
        <v>298</v>
      </c>
      <c r="E21" s="106" t="s">
        <v>89</v>
      </c>
      <c r="F21" s="106" t="s">
        <v>156</v>
      </c>
      <c r="G21" s="106" t="s">
        <v>37</v>
      </c>
      <c r="H21" s="194" t="s">
        <v>40</v>
      </c>
      <c r="I21" s="195">
        <v>108636</v>
      </c>
      <c r="J21" s="195">
        <v>77147</v>
      </c>
      <c r="K21" s="196">
        <f t="shared" si="0"/>
        <v>0.71014212599874815</v>
      </c>
      <c r="L21" s="195">
        <v>440</v>
      </c>
      <c r="M21" s="194" t="s">
        <v>97</v>
      </c>
      <c r="N21" s="195">
        <v>18</v>
      </c>
      <c r="O21" s="197" t="s">
        <v>93</v>
      </c>
      <c r="P21" s="194" t="s">
        <v>92</v>
      </c>
      <c r="Q21" s="194" t="s">
        <v>101</v>
      </c>
      <c r="R21" s="198">
        <v>3554214</v>
      </c>
      <c r="S21" s="199">
        <v>43392</v>
      </c>
      <c r="T21" s="280">
        <v>45017</v>
      </c>
      <c r="U21" s="281">
        <v>1</v>
      </c>
      <c r="V21" s="110" t="s">
        <v>353</v>
      </c>
      <c r="W21" s="118">
        <v>426006</v>
      </c>
      <c r="X21" s="118">
        <v>0</v>
      </c>
      <c r="Y21" s="118">
        <v>0</v>
      </c>
      <c r="Z21" s="118">
        <v>0</v>
      </c>
      <c r="AA21" s="118">
        <v>0</v>
      </c>
      <c r="AB21" s="51">
        <v>0</v>
      </c>
      <c r="AC21" s="51">
        <v>0</v>
      </c>
      <c r="AD21" s="51">
        <v>0</v>
      </c>
      <c r="AE21" s="51">
        <v>0</v>
      </c>
      <c r="AF21" s="51">
        <v>22500</v>
      </c>
      <c r="AG21" s="51">
        <v>138050</v>
      </c>
      <c r="AH21" s="51">
        <v>135550</v>
      </c>
      <c r="AI21" s="51">
        <v>129906</v>
      </c>
      <c r="AJ21" s="248">
        <f t="shared" si="4"/>
        <v>426006</v>
      </c>
      <c r="AK21" s="249">
        <f t="shared" si="5"/>
        <v>0</v>
      </c>
      <c r="AL21" s="264">
        <f t="shared" si="1"/>
        <v>6895172</v>
      </c>
      <c r="AM21" s="118">
        <v>0</v>
      </c>
      <c r="AN21" s="118">
        <v>1</v>
      </c>
      <c r="AO21" s="118">
        <v>1280748</v>
      </c>
      <c r="AP21" s="118">
        <v>2614651</v>
      </c>
      <c r="AQ21" s="118">
        <v>1879549</v>
      </c>
      <c r="AR21" s="247">
        <v>426006</v>
      </c>
      <c r="AS21" s="51">
        <v>694217</v>
      </c>
      <c r="AT21" s="51">
        <v>0</v>
      </c>
      <c r="AU21" s="51">
        <v>0</v>
      </c>
      <c r="AV21" s="51">
        <v>0</v>
      </c>
      <c r="AW21" s="267">
        <f t="shared" si="6"/>
        <v>0.8375351622845667</v>
      </c>
      <c r="AX21" s="335" t="s">
        <v>653</v>
      </c>
      <c r="AY21" s="161" t="s">
        <v>41</v>
      </c>
      <c r="AZ21" s="268" t="s">
        <v>574</v>
      </c>
      <c r="BA21" s="268" t="s">
        <v>640</v>
      </c>
      <c r="BB21" s="190" t="str">
        <f t="shared" si="2"/>
        <v>SI</v>
      </c>
      <c r="BC21" s="191" t="str">
        <f t="shared" si="3"/>
        <v>NO</v>
      </c>
      <c r="BD21" s="162">
        <f t="shared" si="7"/>
        <v>1</v>
      </c>
      <c r="BE21" s="163" t="s">
        <v>364</v>
      </c>
    </row>
    <row r="22" spans="1:57" ht="30" x14ac:dyDescent="0.25">
      <c r="A22" s="115">
        <v>30482963</v>
      </c>
      <c r="B22" s="111" t="s">
        <v>426</v>
      </c>
      <c r="C22" s="111" t="s">
        <v>135</v>
      </c>
      <c r="D22" s="108" t="s">
        <v>298</v>
      </c>
      <c r="E22" s="106" t="s">
        <v>89</v>
      </c>
      <c r="F22" s="106" t="s">
        <v>152</v>
      </c>
      <c r="G22" s="106" t="s">
        <v>37</v>
      </c>
      <c r="H22" s="194" t="s">
        <v>40</v>
      </c>
      <c r="I22" s="195">
        <v>93652</v>
      </c>
      <c r="J22" s="195">
        <v>64225</v>
      </c>
      <c r="K22" s="196">
        <f t="shared" si="0"/>
        <v>0.68578353905949685</v>
      </c>
      <c r="L22" s="195">
        <v>264</v>
      </c>
      <c r="M22" s="194" t="s">
        <v>97</v>
      </c>
      <c r="N22" s="195">
        <v>56</v>
      </c>
      <c r="O22" s="309" t="s">
        <v>5</v>
      </c>
      <c r="P22" s="310" t="s">
        <v>5</v>
      </c>
      <c r="Q22" s="194" t="s">
        <v>101</v>
      </c>
      <c r="R22" s="198">
        <v>25030236</v>
      </c>
      <c r="S22" s="199">
        <v>43430</v>
      </c>
      <c r="T22" s="280">
        <v>44420</v>
      </c>
      <c r="U22" s="281">
        <v>0.86750000000000005</v>
      </c>
      <c r="V22" s="110" t="s">
        <v>353</v>
      </c>
      <c r="W22" s="118">
        <v>104550</v>
      </c>
      <c r="X22" s="118">
        <v>0</v>
      </c>
      <c r="Y22" s="118">
        <v>0</v>
      </c>
      <c r="Z22" s="118">
        <v>56360</v>
      </c>
      <c r="AA22" s="118">
        <v>0</v>
      </c>
      <c r="AB22" s="51">
        <v>0</v>
      </c>
      <c r="AC22" s="51">
        <v>0</v>
      </c>
      <c r="AD22" s="51">
        <v>0</v>
      </c>
      <c r="AE22" s="51">
        <v>0</v>
      </c>
      <c r="AF22" s="51">
        <v>48190</v>
      </c>
      <c r="AG22" s="51">
        <v>0</v>
      </c>
      <c r="AH22" s="51">
        <v>0</v>
      </c>
      <c r="AI22" s="51">
        <v>0</v>
      </c>
      <c r="AJ22" s="248">
        <f t="shared" si="4"/>
        <v>104550</v>
      </c>
      <c r="AK22" s="249">
        <f t="shared" si="5"/>
        <v>0.53900000000000003</v>
      </c>
      <c r="AL22" s="264">
        <f t="shared" si="1"/>
        <v>25169791</v>
      </c>
      <c r="AM22" s="118">
        <v>0</v>
      </c>
      <c r="AN22" s="118">
        <v>1</v>
      </c>
      <c r="AO22" s="118">
        <v>235101</v>
      </c>
      <c r="AP22" s="118">
        <v>553250</v>
      </c>
      <c r="AQ22" s="118">
        <v>276889</v>
      </c>
      <c r="AR22" s="247">
        <v>104550</v>
      </c>
      <c r="AS22" s="51">
        <v>1500000</v>
      </c>
      <c r="AT22" s="51">
        <v>6500000</v>
      </c>
      <c r="AU22" s="51">
        <v>9500000</v>
      </c>
      <c r="AV22" s="51">
        <v>6500000</v>
      </c>
      <c r="AW22" s="267">
        <f t="shared" si="6"/>
        <v>4.4561395046943376E-2</v>
      </c>
      <c r="AX22" s="141" t="s">
        <v>663</v>
      </c>
      <c r="AY22" s="161" t="s">
        <v>41</v>
      </c>
      <c r="AZ22" s="268" t="s">
        <v>574</v>
      </c>
      <c r="BA22" s="268" t="s">
        <v>640</v>
      </c>
      <c r="BB22" s="190" t="str">
        <f t="shared" si="2"/>
        <v>SI</v>
      </c>
      <c r="BC22" s="191" t="str">
        <f t="shared" si="3"/>
        <v>NO</v>
      </c>
      <c r="BD22" s="162">
        <f t="shared" si="7"/>
        <v>1</v>
      </c>
      <c r="BE22" s="163" t="s">
        <v>364</v>
      </c>
    </row>
    <row r="23" spans="1:57" ht="45" x14ac:dyDescent="0.25">
      <c r="A23" s="115">
        <v>30484343</v>
      </c>
      <c r="B23" s="111" t="s">
        <v>532</v>
      </c>
      <c r="C23" s="111" t="s">
        <v>135</v>
      </c>
      <c r="D23" s="108" t="s">
        <v>298</v>
      </c>
      <c r="E23" s="106" t="s">
        <v>89</v>
      </c>
      <c r="F23" s="106" t="s">
        <v>251</v>
      </c>
      <c r="G23" s="106" t="s">
        <v>37</v>
      </c>
      <c r="H23" s="194" t="s">
        <v>40</v>
      </c>
      <c r="I23" s="195">
        <v>339458</v>
      </c>
      <c r="J23" s="195">
        <v>99436</v>
      </c>
      <c r="K23" s="196">
        <f t="shared" si="0"/>
        <v>0.29292578168727795</v>
      </c>
      <c r="L23" s="195">
        <v>462</v>
      </c>
      <c r="M23" s="195" t="s">
        <v>97</v>
      </c>
      <c r="N23" s="195">
        <v>36.799999999999997</v>
      </c>
      <c r="O23" s="309" t="s">
        <v>93</v>
      </c>
      <c r="P23" s="310" t="s">
        <v>92</v>
      </c>
      <c r="Q23" s="194" t="s">
        <v>101</v>
      </c>
      <c r="R23" s="198">
        <v>56800500</v>
      </c>
      <c r="S23" s="199">
        <v>43602</v>
      </c>
      <c r="T23" s="280">
        <v>44222</v>
      </c>
      <c r="U23" s="281">
        <v>0</v>
      </c>
      <c r="V23" s="110" t="s">
        <v>353</v>
      </c>
      <c r="W23" s="118">
        <v>0</v>
      </c>
      <c r="X23" s="118">
        <v>0</v>
      </c>
      <c r="Y23" s="118">
        <v>0</v>
      </c>
      <c r="Z23" s="118">
        <v>0</v>
      </c>
      <c r="AA23" s="118">
        <v>0</v>
      </c>
      <c r="AB23" s="51">
        <v>0</v>
      </c>
      <c r="AC23" s="51">
        <v>0</v>
      </c>
      <c r="AD23" s="51">
        <v>0</v>
      </c>
      <c r="AE23" s="51">
        <v>0</v>
      </c>
      <c r="AF23" s="51">
        <v>0</v>
      </c>
      <c r="AG23" s="51">
        <v>0</v>
      </c>
      <c r="AH23" s="51">
        <v>0</v>
      </c>
      <c r="AI23" s="51">
        <v>0</v>
      </c>
      <c r="AJ23" s="248">
        <f t="shared" si="4"/>
        <v>0</v>
      </c>
      <c r="AK23" s="249" t="str">
        <f t="shared" si="5"/>
        <v>-</v>
      </c>
      <c r="AL23" s="264">
        <f t="shared" si="1"/>
        <v>56217581</v>
      </c>
      <c r="AM23" s="118">
        <v>0</v>
      </c>
      <c r="AN23" s="118">
        <v>0</v>
      </c>
      <c r="AO23" s="118">
        <v>81519</v>
      </c>
      <c r="AP23" s="118">
        <v>312611</v>
      </c>
      <c r="AQ23" s="118">
        <v>73451</v>
      </c>
      <c r="AR23" s="247">
        <v>0</v>
      </c>
      <c r="AS23" s="51">
        <v>750000</v>
      </c>
      <c r="AT23" s="51">
        <v>0</v>
      </c>
      <c r="AU23" s="51">
        <v>5000000</v>
      </c>
      <c r="AV23" s="51">
        <v>50000000</v>
      </c>
      <c r="AW23" s="267">
        <f t="shared" si="6"/>
        <v>8.3173447110789066E-3</v>
      </c>
      <c r="AX23" s="141" t="s">
        <v>649</v>
      </c>
      <c r="AY23" s="161" t="s">
        <v>41</v>
      </c>
      <c r="AZ23" s="268" t="s">
        <v>574</v>
      </c>
      <c r="BA23" s="268" t="s">
        <v>572</v>
      </c>
      <c r="BB23" s="190" t="str">
        <f t="shared" si="2"/>
        <v>SI</v>
      </c>
      <c r="BC23" s="191" t="str">
        <f t="shared" si="3"/>
        <v>NO</v>
      </c>
      <c r="BD23" s="162">
        <f t="shared" si="7"/>
        <v>1</v>
      </c>
      <c r="BE23" s="163" t="s">
        <v>364</v>
      </c>
    </row>
    <row r="24" spans="1:57" ht="30" x14ac:dyDescent="0.25">
      <c r="A24" s="115">
        <v>20187901</v>
      </c>
      <c r="B24" s="111" t="s">
        <v>371</v>
      </c>
      <c r="C24" s="111" t="s">
        <v>135</v>
      </c>
      <c r="D24" s="108" t="s">
        <v>298</v>
      </c>
      <c r="E24" s="106" t="s">
        <v>302</v>
      </c>
      <c r="F24" s="106" t="s">
        <v>154</v>
      </c>
      <c r="G24" s="106" t="s">
        <v>37</v>
      </c>
      <c r="H24" s="194" t="s">
        <v>40</v>
      </c>
      <c r="I24" s="195">
        <v>28151</v>
      </c>
      <c r="J24" s="195">
        <v>10134</v>
      </c>
      <c r="K24" s="196">
        <f t="shared" si="0"/>
        <v>0.35998721182196014</v>
      </c>
      <c r="L24" s="195">
        <v>66</v>
      </c>
      <c r="M24" s="194" t="s">
        <v>97</v>
      </c>
      <c r="N24" s="195">
        <v>1.5</v>
      </c>
      <c r="O24" s="309" t="s">
        <v>93</v>
      </c>
      <c r="P24" s="310" t="s">
        <v>92</v>
      </c>
      <c r="Q24" s="194" t="s">
        <v>101</v>
      </c>
      <c r="R24" s="198">
        <v>19568866</v>
      </c>
      <c r="S24" s="199">
        <v>43398</v>
      </c>
      <c r="T24" s="280">
        <v>44467</v>
      </c>
      <c r="U24" s="281">
        <v>0.87870000000000004</v>
      </c>
      <c r="V24" s="110" t="s">
        <v>353</v>
      </c>
      <c r="W24" s="118">
        <v>0</v>
      </c>
      <c r="X24" s="118">
        <v>0</v>
      </c>
      <c r="Y24" s="118">
        <v>0</v>
      </c>
      <c r="Z24" s="118">
        <v>0</v>
      </c>
      <c r="AA24" s="118">
        <v>0</v>
      </c>
      <c r="AB24" s="51">
        <v>0</v>
      </c>
      <c r="AC24" s="51">
        <v>0</v>
      </c>
      <c r="AD24" s="51">
        <v>0</v>
      </c>
      <c r="AE24" s="51">
        <v>0</v>
      </c>
      <c r="AF24" s="51">
        <v>0</v>
      </c>
      <c r="AG24" s="51">
        <v>0</v>
      </c>
      <c r="AH24" s="51">
        <v>0</v>
      </c>
      <c r="AI24" s="51">
        <v>0</v>
      </c>
      <c r="AJ24" s="248">
        <f t="shared" si="4"/>
        <v>0</v>
      </c>
      <c r="AK24" s="249" t="str">
        <f t="shared" si="5"/>
        <v>-</v>
      </c>
      <c r="AL24" s="264">
        <f t="shared" si="1"/>
        <v>25404024</v>
      </c>
      <c r="AM24" s="118">
        <v>0</v>
      </c>
      <c r="AN24" s="118">
        <v>1</v>
      </c>
      <c r="AO24" s="118">
        <v>5986285</v>
      </c>
      <c r="AP24" s="118">
        <v>9507913</v>
      </c>
      <c r="AQ24" s="118">
        <v>9909825</v>
      </c>
      <c r="AR24" s="247">
        <v>0</v>
      </c>
      <c r="AS24" s="51">
        <v>0</v>
      </c>
      <c r="AT24" s="51">
        <v>0</v>
      </c>
      <c r="AU24" s="51">
        <v>0</v>
      </c>
      <c r="AV24" s="51">
        <v>0</v>
      </c>
      <c r="AW24" s="267">
        <f t="shared" si="6"/>
        <v>1</v>
      </c>
      <c r="AX24" s="141" t="s">
        <v>649</v>
      </c>
      <c r="AY24" s="161" t="s">
        <v>41</v>
      </c>
      <c r="AZ24" s="268" t="s">
        <v>574</v>
      </c>
      <c r="BA24" s="268" t="s">
        <v>572</v>
      </c>
      <c r="BB24" s="190" t="str">
        <f t="shared" si="2"/>
        <v>SI</v>
      </c>
      <c r="BC24" s="191" t="str">
        <f t="shared" si="3"/>
        <v>NO</v>
      </c>
      <c r="BD24" s="162">
        <f t="shared" si="7"/>
        <v>1</v>
      </c>
      <c r="BE24" s="163" t="s">
        <v>364</v>
      </c>
    </row>
    <row r="25" spans="1:57" ht="60" x14ac:dyDescent="0.25">
      <c r="A25" s="115">
        <v>30400090</v>
      </c>
      <c r="B25" s="111" t="s">
        <v>533</v>
      </c>
      <c r="C25" s="111" t="s">
        <v>135</v>
      </c>
      <c r="D25" s="108" t="s">
        <v>52</v>
      </c>
      <c r="E25" s="106" t="s">
        <v>72</v>
      </c>
      <c r="F25" s="106" t="s">
        <v>155</v>
      </c>
      <c r="G25" s="106" t="s">
        <v>37</v>
      </c>
      <c r="H25" s="194" t="s">
        <v>40</v>
      </c>
      <c r="I25" s="195">
        <v>53262</v>
      </c>
      <c r="J25" s="195">
        <v>6924</v>
      </c>
      <c r="K25" s="196">
        <f t="shared" si="0"/>
        <v>0.12999887349329728</v>
      </c>
      <c r="L25" s="195">
        <v>15</v>
      </c>
      <c r="M25" s="194" t="s">
        <v>97</v>
      </c>
      <c r="N25" s="195">
        <v>12</v>
      </c>
      <c r="O25" s="197" t="s">
        <v>5</v>
      </c>
      <c r="P25" s="194" t="s">
        <v>5</v>
      </c>
      <c r="Q25" s="194" t="s">
        <v>101</v>
      </c>
      <c r="R25" s="198">
        <v>5125547</v>
      </c>
      <c r="S25" s="199">
        <v>44023</v>
      </c>
      <c r="T25" s="280">
        <v>44573</v>
      </c>
      <c r="U25" s="281">
        <v>0.98</v>
      </c>
      <c r="V25" s="110" t="s">
        <v>353</v>
      </c>
      <c r="W25" s="118">
        <v>956144</v>
      </c>
      <c r="X25" s="118">
        <v>0</v>
      </c>
      <c r="Y25" s="118">
        <v>644000</v>
      </c>
      <c r="Z25" s="118">
        <v>179795</v>
      </c>
      <c r="AA25" s="118">
        <v>78520</v>
      </c>
      <c r="AB25" s="51">
        <v>0</v>
      </c>
      <c r="AC25" s="51">
        <v>100</v>
      </c>
      <c r="AD25" s="51">
        <v>24766</v>
      </c>
      <c r="AE25" s="51">
        <v>293</v>
      </c>
      <c r="AF25" s="51">
        <v>28070</v>
      </c>
      <c r="AG25" s="51">
        <v>100</v>
      </c>
      <c r="AH25" s="51">
        <v>100</v>
      </c>
      <c r="AI25" s="51">
        <v>400</v>
      </c>
      <c r="AJ25" s="248">
        <f t="shared" si="4"/>
        <v>956144</v>
      </c>
      <c r="AK25" s="249">
        <f t="shared" si="5"/>
        <v>0.94399999999999995</v>
      </c>
      <c r="AL25" s="264">
        <f t="shared" si="1"/>
        <v>5398300</v>
      </c>
      <c r="AM25" s="118">
        <v>496239</v>
      </c>
      <c r="AN25" s="118">
        <v>92356</v>
      </c>
      <c r="AO25" s="118">
        <v>247</v>
      </c>
      <c r="AP25" s="118">
        <v>995318</v>
      </c>
      <c r="AQ25" s="118">
        <v>2857996</v>
      </c>
      <c r="AR25" s="247">
        <v>956144</v>
      </c>
      <c r="AS25" s="51">
        <v>0</v>
      </c>
      <c r="AT25" s="51">
        <v>0</v>
      </c>
      <c r="AU25" s="51">
        <v>0</v>
      </c>
      <c r="AV25" s="51">
        <v>0</v>
      </c>
      <c r="AW25" s="267">
        <f t="shared" si="6"/>
        <v>0.99002852749939796</v>
      </c>
      <c r="AX25" s="141" t="s">
        <v>663</v>
      </c>
      <c r="AY25" s="161" t="s">
        <v>40</v>
      </c>
      <c r="AZ25" s="268" t="s">
        <v>574</v>
      </c>
      <c r="BA25" s="268" t="s">
        <v>640</v>
      </c>
      <c r="BB25" s="190" t="str">
        <f t="shared" si="2"/>
        <v>SI</v>
      </c>
      <c r="BC25" s="191" t="str">
        <f t="shared" si="3"/>
        <v>NO</v>
      </c>
      <c r="BD25" s="162">
        <f t="shared" si="7"/>
        <v>1</v>
      </c>
      <c r="BE25" s="163" t="s">
        <v>364</v>
      </c>
    </row>
    <row r="26" spans="1:57" ht="60" x14ac:dyDescent="0.25">
      <c r="A26" s="115">
        <v>30080831</v>
      </c>
      <c r="B26" s="107" t="s">
        <v>427</v>
      </c>
      <c r="C26" s="111" t="s">
        <v>135</v>
      </c>
      <c r="D26" s="108" t="s">
        <v>52</v>
      </c>
      <c r="E26" s="106" t="s">
        <v>300</v>
      </c>
      <c r="F26" s="106" t="s">
        <v>151</v>
      </c>
      <c r="G26" s="106" t="s">
        <v>37</v>
      </c>
      <c r="H26" s="194" t="s">
        <v>40</v>
      </c>
      <c r="I26" s="195">
        <v>17413</v>
      </c>
      <c r="J26" s="195">
        <v>2437</v>
      </c>
      <c r="K26" s="196">
        <f t="shared" si="0"/>
        <v>0.13995290874633895</v>
      </c>
      <c r="L26" s="195">
        <v>13</v>
      </c>
      <c r="M26" s="194" t="s">
        <v>97</v>
      </c>
      <c r="N26" s="195">
        <v>13</v>
      </c>
      <c r="O26" s="197" t="s">
        <v>5</v>
      </c>
      <c r="P26" s="194" t="s">
        <v>5</v>
      </c>
      <c r="Q26" s="194" t="s">
        <v>101</v>
      </c>
      <c r="R26" s="198">
        <v>28600582</v>
      </c>
      <c r="S26" s="199">
        <v>43894</v>
      </c>
      <c r="T26" s="280">
        <v>44689</v>
      </c>
      <c r="U26" s="281">
        <v>0.83</v>
      </c>
      <c r="V26" s="110" t="s">
        <v>353</v>
      </c>
      <c r="W26" s="118">
        <v>4718777</v>
      </c>
      <c r="X26" s="118">
        <v>0</v>
      </c>
      <c r="Y26" s="118">
        <v>1578232</v>
      </c>
      <c r="Z26" s="118">
        <v>708629</v>
      </c>
      <c r="AA26" s="118">
        <v>687519</v>
      </c>
      <c r="AB26" s="51">
        <v>588938</v>
      </c>
      <c r="AC26" s="51">
        <v>475882</v>
      </c>
      <c r="AD26" s="51">
        <v>500610</v>
      </c>
      <c r="AE26" s="51">
        <v>132547</v>
      </c>
      <c r="AF26" s="51">
        <v>264780</v>
      </c>
      <c r="AG26" s="51">
        <v>550000</v>
      </c>
      <c r="AH26" s="51">
        <v>0</v>
      </c>
      <c r="AI26" s="51">
        <v>55933</v>
      </c>
      <c r="AJ26" s="248">
        <f t="shared" si="4"/>
        <v>5543070</v>
      </c>
      <c r="AK26" s="249">
        <f t="shared" si="5"/>
        <v>0.755</v>
      </c>
      <c r="AL26" s="264">
        <f t="shared" si="1"/>
        <v>35704510</v>
      </c>
      <c r="AM26" s="118">
        <v>0</v>
      </c>
      <c r="AN26" s="118">
        <v>1</v>
      </c>
      <c r="AO26" s="118">
        <v>640865</v>
      </c>
      <c r="AP26" s="118">
        <v>3553671</v>
      </c>
      <c r="AQ26" s="118">
        <v>6879877</v>
      </c>
      <c r="AR26" s="247">
        <v>5543070</v>
      </c>
      <c r="AS26" s="51">
        <v>7747026</v>
      </c>
      <c r="AT26" s="51">
        <v>6340000</v>
      </c>
      <c r="AU26" s="51">
        <v>5000000</v>
      </c>
      <c r="AV26" s="51">
        <v>0</v>
      </c>
      <c r="AW26" s="267">
        <f t="shared" si="6"/>
        <v>0.40996871263602275</v>
      </c>
      <c r="AX26" s="141" t="s">
        <v>663</v>
      </c>
      <c r="AY26" s="161" t="s">
        <v>40</v>
      </c>
      <c r="AZ26" s="268" t="s">
        <v>574</v>
      </c>
      <c r="BA26" s="268" t="s">
        <v>640</v>
      </c>
      <c r="BB26" s="190" t="str">
        <f t="shared" si="2"/>
        <v>SI</v>
      </c>
      <c r="BC26" s="191" t="str">
        <f t="shared" si="3"/>
        <v>NO</v>
      </c>
      <c r="BD26" s="162">
        <f t="shared" si="7"/>
        <v>1</v>
      </c>
      <c r="BE26" s="163" t="s">
        <v>364</v>
      </c>
    </row>
    <row r="27" spans="1:57" ht="45" x14ac:dyDescent="0.25">
      <c r="A27" s="115">
        <v>30083093</v>
      </c>
      <c r="B27" s="107" t="s">
        <v>534</v>
      </c>
      <c r="C27" s="111" t="s">
        <v>135</v>
      </c>
      <c r="D27" s="108" t="s">
        <v>52</v>
      </c>
      <c r="E27" s="106" t="s">
        <v>300</v>
      </c>
      <c r="F27" s="106" t="s">
        <v>329</v>
      </c>
      <c r="G27" s="106" t="s">
        <v>37</v>
      </c>
      <c r="H27" s="194" t="s">
        <v>40</v>
      </c>
      <c r="I27" s="195">
        <v>17413</v>
      </c>
      <c r="J27" s="195">
        <v>2437</v>
      </c>
      <c r="K27" s="196">
        <f t="shared" si="0"/>
        <v>0.13995290874633895</v>
      </c>
      <c r="L27" s="195">
        <v>13</v>
      </c>
      <c r="M27" s="194" t="s">
        <v>97</v>
      </c>
      <c r="N27" s="195">
        <v>13</v>
      </c>
      <c r="O27" s="197" t="s">
        <v>93</v>
      </c>
      <c r="P27" s="194" t="s">
        <v>92</v>
      </c>
      <c r="Q27" s="194" t="s">
        <v>100</v>
      </c>
      <c r="R27" s="198">
        <v>5795212</v>
      </c>
      <c r="S27" s="199">
        <v>42866</v>
      </c>
      <c r="T27" s="280">
        <v>43770</v>
      </c>
      <c r="U27" s="281">
        <v>1</v>
      </c>
      <c r="V27" s="110" t="s">
        <v>353</v>
      </c>
      <c r="W27" s="118">
        <v>0</v>
      </c>
      <c r="X27" s="118">
        <v>0</v>
      </c>
      <c r="Y27" s="118">
        <v>0</v>
      </c>
      <c r="Z27" s="118">
        <v>0</v>
      </c>
      <c r="AA27" s="118">
        <v>0</v>
      </c>
      <c r="AB27" s="51">
        <v>0</v>
      </c>
      <c r="AC27" s="51">
        <v>0</v>
      </c>
      <c r="AD27" s="51">
        <v>0</v>
      </c>
      <c r="AE27" s="51">
        <v>0</v>
      </c>
      <c r="AF27" s="51">
        <v>0</v>
      </c>
      <c r="AG27" s="51">
        <v>0</v>
      </c>
      <c r="AH27" s="51">
        <v>0</v>
      </c>
      <c r="AI27" s="51">
        <v>0</v>
      </c>
      <c r="AJ27" s="248">
        <f t="shared" si="4"/>
        <v>0</v>
      </c>
      <c r="AK27" s="249" t="str">
        <f t="shared" si="5"/>
        <v>-</v>
      </c>
      <c r="AL27" s="264">
        <f t="shared" si="1"/>
        <v>5835772</v>
      </c>
      <c r="AM27" s="118">
        <v>1257887</v>
      </c>
      <c r="AN27" s="118">
        <v>2250573</v>
      </c>
      <c r="AO27" s="118">
        <v>2002314</v>
      </c>
      <c r="AP27" s="118">
        <v>324998</v>
      </c>
      <c r="AQ27" s="118">
        <v>0</v>
      </c>
      <c r="AR27" s="247">
        <v>0</v>
      </c>
      <c r="AS27" s="51">
        <v>0</v>
      </c>
      <c r="AT27" s="51">
        <v>0</v>
      </c>
      <c r="AU27" s="51">
        <v>0</v>
      </c>
      <c r="AV27" s="51">
        <v>0</v>
      </c>
      <c r="AW27" s="267">
        <f t="shared" si="6"/>
        <v>1</v>
      </c>
      <c r="AX27" s="160"/>
      <c r="AY27" s="161" t="s">
        <v>41</v>
      </c>
      <c r="AZ27" s="268" t="s">
        <v>574</v>
      </c>
      <c r="BA27" s="268" t="s">
        <v>572</v>
      </c>
      <c r="BB27" s="190" t="str">
        <f t="shared" si="2"/>
        <v>SI</v>
      </c>
      <c r="BC27" s="191" t="str">
        <f t="shared" si="3"/>
        <v>NO</v>
      </c>
      <c r="BD27" s="162">
        <f t="shared" si="7"/>
        <v>1</v>
      </c>
      <c r="BE27" s="163" t="s">
        <v>364</v>
      </c>
    </row>
    <row r="28" spans="1:57" ht="30" x14ac:dyDescent="0.25">
      <c r="A28" s="115">
        <v>30070887</v>
      </c>
      <c r="B28" s="107" t="s">
        <v>448</v>
      </c>
      <c r="C28" s="111" t="s">
        <v>135</v>
      </c>
      <c r="D28" s="108" t="s">
        <v>52</v>
      </c>
      <c r="E28" s="106" t="s">
        <v>77</v>
      </c>
      <c r="F28" s="106" t="s">
        <v>607</v>
      </c>
      <c r="G28" s="106" t="s">
        <v>37</v>
      </c>
      <c r="H28" s="194" t="s">
        <v>40</v>
      </c>
      <c r="I28" s="195">
        <v>9548</v>
      </c>
      <c r="J28" s="195">
        <v>4392</v>
      </c>
      <c r="K28" s="196">
        <f t="shared" si="0"/>
        <v>0.45999162128194387</v>
      </c>
      <c r="L28" s="195">
        <v>49</v>
      </c>
      <c r="M28" s="194" t="s">
        <v>97</v>
      </c>
      <c r="N28" s="195">
        <v>10</v>
      </c>
      <c r="O28" s="194" t="s">
        <v>2</v>
      </c>
      <c r="P28" s="194" t="s">
        <v>81</v>
      </c>
      <c r="Q28" s="194" t="s">
        <v>100</v>
      </c>
      <c r="R28" s="198">
        <v>4235450</v>
      </c>
      <c r="S28" s="199">
        <v>44105</v>
      </c>
      <c r="T28" s="283">
        <v>44713</v>
      </c>
      <c r="U28" s="281">
        <v>0</v>
      </c>
      <c r="V28" s="110" t="s">
        <v>353</v>
      </c>
      <c r="W28" s="118">
        <v>0</v>
      </c>
      <c r="X28" s="118">
        <v>0</v>
      </c>
      <c r="Y28" s="118">
        <v>0</v>
      </c>
      <c r="Z28" s="118">
        <v>0</v>
      </c>
      <c r="AA28" s="118">
        <v>0</v>
      </c>
      <c r="AB28" s="51">
        <v>0</v>
      </c>
      <c r="AC28" s="51">
        <v>0</v>
      </c>
      <c r="AD28" s="51">
        <v>0</v>
      </c>
      <c r="AE28" s="51">
        <v>0</v>
      </c>
      <c r="AF28" s="51">
        <v>0</v>
      </c>
      <c r="AG28" s="51">
        <v>0</v>
      </c>
      <c r="AH28" s="51">
        <v>0</v>
      </c>
      <c r="AI28" s="51">
        <v>0</v>
      </c>
      <c r="AJ28" s="248">
        <f t="shared" si="4"/>
        <v>0</v>
      </c>
      <c r="AK28" s="249" t="str">
        <f t="shared" si="5"/>
        <v>-</v>
      </c>
      <c r="AL28" s="264">
        <f t="shared" si="1"/>
        <v>4015000</v>
      </c>
      <c r="AM28" s="118">
        <v>0</v>
      </c>
      <c r="AN28" s="118">
        <v>0</v>
      </c>
      <c r="AO28" s="118">
        <v>0</v>
      </c>
      <c r="AP28" s="118">
        <v>15000</v>
      </c>
      <c r="AQ28" s="118">
        <v>0</v>
      </c>
      <c r="AR28" s="247">
        <v>0</v>
      </c>
      <c r="AS28" s="51">
        <v>0</v>
      </c>
      <c r="AT28" s="51">
        <v>1500000</v>
      </c>
      <c r="AU28" s="51">
        <v>2000000</v>
      </c>
      <c r="AV28" s="51">
        <v>500000</v>
      </c>
      <c r="AW28" s="267">
        <f t="shared" si="6"/>
        <v>3.7359900373599006E-3</v>
      </c>
      <c r="AX28" s="141"/>
      <c r="AY28" s="161" t="s">
        <v>41</v>
      </c>
      <c r="AZ28" s="268" t="s">
        <v>574</v>
      </c>
      <c r="BA28" s="268" t="s">
        <v>640</v>
      </c>
      <c r="BB28" s="190" t="str">
        <f t="shared" si="2"/>
        <v>SI</v>
      </c>
      <c r="BC28" s="191" t="str">
        <f t="shared" si="3"/>
        <v>NO</v>
      </c>
      <c r="BD28" s="162">
        <f t="shared" si="7"/>
        <v>1</v>
      </c>
      <c r="BE28" s="163" t="s">
        <v>364</v>
      </c>
    </row>
    <row r="29" spans="1:57" ht="30" x14ac:dyDescent="0.25">
      <c r="A29" s="115">
        <v>30132761</v>
      </c>
      <c r="B29" s="107" t="s">
        <v>428</v>
      </c>
      <c r="C29" s="111" t="s">
        <v>135</v>
      </c>
      <c r="D29" s="108" t="s">
        <v>52</v>
      </c>
      <c r="E29" s="106" t="s">
        <v>89</v>
      </c>
      <c r="F29" s="106" t="s">
        <v>301</v>
      </c>
      <c r="G29" s="106" t="s">
        <v>37</v>
      </c>
      <c r="H29" s="194" t="s">
        <v>40</v>
      </c>
      <c r="I29" s="195">
        <v>51595</v>
      </c>
      <c r="J29" s="195">
        <v>12007</v>
      </c>
      <c r="K29" s="196">
        <f t="shared" si="0"/>
        <v>0.23271634848338016</v>
      </c>
      <c r="L29" s="195">
        <v>45</v>
      </c>
      <c r="M29" s="194" t="s">
        <v>97</v>
      </c>
      <c r="N29" s="195">
        <v>55</v>
      </c>
      <c r="O29" s="309" t="s">
        <v>5</v>
      </c>
      <c r="P29" s="310" t="s">
        <v>5</v>
      </c>
      <c r="Q29" s="194" t="s">
        <v>101</v>
      </c>
      <c r="R29" s="198">
        <v>30080773</v>
      </c>
      <c r="S29" s="199">
        <v>43447</v>
      </c>
      <c r="T29" s="313">
        <v>44467</v>
      </c>
      <c r="U29" s="281">
        <v>0.68579999999999997</v>
      </c>
      <c r="V29" s="110" t="s">
        <v>353</v>
      </c>
      <c r="W29" s="118">
        <v>108131</v>
      </c>
      <c r="X29" s="118">
        <v>0</v>
      </c>
      <c r="Y29" s="118">
        <v>0</v>
      </c>
      <c r="Z29" s="118">
        <v>0</v>
      </c>
      <c r="AA29" s="118">
        <v>0</v>
      </c>
      <c r="AB29" s="51">
        <v>3881</v>
      </c>
      <c r="AC29" s="51">
        <v>0</v>
      </c>
      <c r="AD29" s="51">
        <v>0</v>
      </c>
      <c r="AE29" s="51">
        <v>0</v>
      </c>
      <c r="AF29" s="51">
        <v>0</v>
      </c>
      <c r="AG29" s="51">
        <v>85000</v>
      </c>
      <c r="AH29" s="51">
        <v>19250</v>
      </c>
      <c r="AI29" s="51">
        <v>0</v>
      </c>
      <c r="AJ29" s="248">
        <f t="shared" si="4"/>
        <v>108131</v>
      </c>
      <c r="AK29" s="249">
        <f t="shared" si="5"/>
        <v>3.5999999999999997E-2</v>
      </c>
      <c r="AL29" s="264">
        <f t="shared" si="1"/>
        <v>30141735</v>
      </c>
      <c r="AM29" s="118">
        <v>0</v>
      </c>
      <c r="AN29" s="118">
        <v>1</v>
      </c>
      <c r="AO29" s="118">
        <v>339348</v>
      </c>
      <c r="AP29" s="118">
        <v>396385</v>
      </c>
      <c r="AQ29" s="118">
        <v>297870</v>
      </c>
      <c r="AR29" s="247">
        <v>108131</v>
      </c>
      <c r="AS29" s="51">
        <v>1500000</v>
      </c>
      <c r="AT29" s="51">
        <v>8500000</v>
      </c>
      <c r="AU29" s="51">
        <v>10500000</v>
      </c>
      <c r="AV29" s="51">
        <v>8500000</v>
      </c>
      <c r="AW29" s="267">
        <f t="shared" si="6"/>
        <v>3.442021502743621E-2</v>
      </c>
      <c r="AX29" s="141" t="s">
        <v>663</v>
      </c>
      <c r="AY29" s="161" t="s">
        <v>41</v>
      </c>
      <c r="AZ29" s="268" t="s">
        <v>574</v>
      </c>
      <c r="BA29" s="268" t="s">
        <v>640</v>
      </c>
      <c r="BB29" s="190" t="str">
        <f t="shared" si="2"/>
        <v>SI</v>
      </c>
      <c r="BC29" s="191" t="str">
        <f t="shared" si="3"/>
        <v>NO</v>
      </c>
      <c r="BD29" s="162">
        <f t="shared" si="7"/>
        <v>1</v>
      </c>
      <c r="BE29" s="163" t="s">
        <v>364</v>
      </c>
    </row>
    <row r="30" spans="1:57" ht="30" x14ac:dyDescent="0.25">
      <c r="A30" s="115">
        <v>30461075</v>
      </c>
      <c r="B30" s="107" t="s">
        <v>429</v>
      </c>
      <c r="C30" s="111" t="s">
        <v>135</v>
      </c>
      <c r="D30" s="108" t="s">
        <v>63</v>
      </c>
      <c r="E30" s="106" t="s">
        <v>89</v>
      </c>
      <c r="F30" s="109" t="s">
        <v>149</v>
      </c>
      <c r="G30" s="106" t="s">
        <v>37</v>
      </c>
      <c r="H30" s="194" t="s">
        <v>40</v>
      </c>
      <c r="I30" s="195">
        <v>16389</v>
      </c>
      <c r="J30" s="195">
        <v>8993</v>
      </c>
      <c r="K30" s="196">
        <f t="shared" si="0"/>
        <v>0.54872170358167061</v>
      </c>
      <c r="L30" s="195">
        <v>47</v>
      </c>
      <c r="M30" s="194" t="s">
        <v>97</v>
      </c>
      <c r="N30" s="195">
        <v>24</v>
      </c>
      <c r="O30" s="197" t="s">
        <v>5</v>
      </c>
      <c r="P30" s="194" t="s">
        <v>5</v>
      </c>
      <c r="Q30" s="194" t="s">
        <v>101</v>
      </c>
      <c r="R30" s="198">
        <v>14229001</v>
      </c>
      <c r="S30" s="199">
        <v>43756</v>
      </c>
      <c r="T30" s="199">
        <v>44694</v>
      </c>
      <c r="U30" s="200">
        <v>0.56000000000000005</v>
      </c>
      <c r="V30" s="110" t="s">
        <v>353</v>
      </c>
      <c r="W30" s="118">
        <v>8139774</v>
      </c>
      <c r="X30" s="118">
        <v>0</v>
      </c>
      <c r="Y30" s="118">
        <v>0</v>
      </c>
      <c r="Z30" s="118">
        <v>489250</v>
      </c>
      <c r="AA30" s="118">
        <v>575191</v>
      </c>
      <c r="AB30" s="51">
        <v>1458856</v>
      </c>
      <c r="AC30" s="51">
        <v>1419353</v>
      </c>
      <c r="AD30" s="51">
        <v>1396680</v>
      </c>
      <c r="AE30" s="51">
        <v>1401534</v>
      </c>
      <c r="AF30" s="51">
        <v>159650</v>
      </c>
      <c r="AG30" s="51">
        <v>834259</v>
      </c>
      <c r="AH30" s="51">
        <v>0</v>
      </c>
      <c r="AI30" s="51">
        <v>460156</v>
      </c>
      <c r="AJ30" s="248">
        <f t="shared" si="4"/>
        <v>8194929</v>
      </c>
      <c r="AK30" s="249">
        <f t="shared" si="5"/>
        <v>0.31</v>
      </c>
      <c r="AL30" s="264">
        <f t="shared" si="1"/>
        <v>14749722</v>
      </c>
      <c r="AM30" s="118">
        <v>0</v>
      </c>
      <c r="AN30" s="118">
        <v>1</v>
      </c>
      <c r="AO30" s="118">
        <v>1584</v>
      </c>
      <c r="AP30" s="118">
        <v>3188846</v>
      </c>
      <c r="AQ30" s="118">
        <v>3308362</v>
      </c>
      <c r="AR30" s="247">
        <v>8194929</v>
      </c>
      <c r="AS30" s="51">
        <v>56000</v>
      </c>
      <c r="AT30" s="51">
        <v>0</v>
      </c>
      <c r="AU30" s="51">
        <v>0</v>
      </c>
      <c r="AV30" s="51">
        <v>0</v>
      </c>
      <c r="AW30" s="267">
        <f t="shared" si="6"/>
        <v>0.61167864723145293</v>
      </c>
      <c r="AX30" s="141" t="s">
        <v>663</v>
      </c>
      <c r="AY30" s="161" t="s">
        <v>41</v>
      </c>
      <c r="AZ30" s="268" t="s">
        <v>574</v>
      </c>
      <c r="BA30" s="268" t="s">
        <v>640</v>
      </c>
      <c r="BB30" s="190" t="str">
        <f t="shared" si="2"/>
        <v>SI</v>
      </c>
      <c r="BC30" s="191" t="str">
        <f t="shared" si="3"/>
        <v>NO</v>
      </c>
      <c r="BD30" s="162">
        <f t="shared" si="7"/>
        <v>1</v>
      </c>
      <c r="BE30" s="163" t="s">
        <v>364</v>
      </c>
    </row>
    <row r="31" spans="1:57" ht="30" x14ac:dyDescent="0.25">
      <c r="A31" s="143">
        <v>30371043</v>
      </c>
      <c r="B31" s="144" t="s">
        <v>430</v>
      </c>
      <c r="C31" s="262" t="s">
        <v>136</v>
      </c>
      <c r="D31" s="143" t="s">
        <v>63</v>
      </c>
      <c r="E31" s="145" t="s">
        <v>63</v>
      </c>
      <c r="F31" s="145" t="s">
        <v>100</v>
      </c>
      <c r="G31" s="145" t="s">
        <v>37</v>
      </c>
      <c r="H31" s="145" t="s">
        <v>40</v>
      </c>
      <c r="I31" s="202">
        <v>1431730</v>
      </c>
      <c r="J31" s="202">
        <v>375425</v>
      </c>
      <c r="K31" s="203">
        <f t="shared" si="0"/>
        <v>0.26221773658441189</v>
      </c>
      <c r="L31" s="202"/>
      <c r="M31" s="145" t="s">
        <v>97</v>
      </c>
      <c r="N31" s="202">
        <v>75.2</v>
      </c>
      <c r="O31" s="145" t="s">
        <v>5</v>
      </c>
      <c r="P31" s="145" t="s">
        <v>5</v>
      </c>
      <c r="Q31" s="145" t="s">
        <v>100</v>
      </c>
      <c r="R31" s="202">
        <v>16715060</v>
      </c>
      <c r="S31" s="204">
        <v>42795</v>
      </c>
      <c r="T31" s="146">
        <v>44166</v>
      </c>
      <c r="U31" s="147">
        <v>0.71</v>
      </c>
      <c r="V31" s="146" t="s">
        <v>353</v>
      </c>
      <c r="W31" s="149">
        <v>0</v>
      </c>
      <c r="X31" s="149">
        <f t="shared" ref="X31:AH31" si="8">SUM(X32:X45)</f>
        <v>0</v>
      </c>
      <c r="Y31" s="149">
        <f t="shared" si="8"/>
        <v>0</v>
      </c>
      <c r="Z31" s="149">
        <f t="shared" si="8"/>
        <v>0</v>
      </c>
      <c r="AA31" s="149">
        <f t="shared" si="8"/>
        <v>0</v>
      </c>
      <c r="AB31" s="130">
        <f t="shared" si="8"/>
        <v>0</v>
      </c>
      <c r="AC31" s="130">
        <f t="shared" si="8"/>
        <v>0</v>
      </c>
      <c r="AD31" s="130">
        <f t="shared" si="8"/>
        <v>0</v>
      </c>
      <c r="AE31" s="130">
        <f t="shared" si="8"/>
        <v>0</v>
      </c>
      <c r="AF31" s="130">
        <f t="shared" si="8"/>
        <v>0</v>
      </c>
      <c r="AG31" s="130">
        <f t="shared" si="8"/>
        <v>0</v>
      </c>
      <c r="AH31" s="130">
        <f t="shared" si="8"/>
        <v>0</v>
      </c>
      <c r="AI31" s="130">
        <v>0</v>
      </c>
      <c r="AJ31" s="248">
        <f t="shared" si="4"/>
        <v>0</v>
      </c>
      <c r="AK31" s="249" t="str">
        <f t="shared" si="5"/>
        <v>-</v>
      </c>
      <c r="AL31" s="149">
        <f t="shared" si="1"/>
        <v>16252851</v>
      </c>
      <c r="AM31" s="149">
        <v>3512691</v>
      </c>
      <c r="AN31" s="149">
        <v>5746060</v>
      </c>
      <c r="AO31" s="149">
        <v>6019462</v>
      </c>
      <c r="AP31" s="149">
        <v>974638</v>
      </c>
      <c r="AQ31" s="149">
        <f>SUM(AQ32:AQ45)</f>
        <v>0</v>
      </c>
      <c r="AR31" s="130">
        <v>0</v>
      </c>
      <c r="AS31" s="130">
        <v>0</v>
      </c>
      <c r="AT31" s="130">
        <v>0</v>
      </c>
      <c r="AU31" s="130">
        <v>0</v>
      </c>
      <c r="AV31" s="130">
        <v>0</v>
      </c>
      <c r="AW31" s="267">
        <f t="shared" si="6"/>
        <v>1</v>
      </c>
      <c r="AX31" s="145"/>
      <c r="AY31" s="151" t="s">
        <v>41</v>
      </c>
      <c r="AZ31" s="269" t="s">
        <v>574</v>
      </c>
      <c r="BA31" s="268" t="s">
        <v>640</v>
      </c>
      <c r="BB31" s="190" t="str">
        <f t="shared" si="2"/>
        <v>SI</v>
      </c>
      <c r="BC31" s="191" t="str">
        <f t="shared" si="3"/>
        <v>NO</v>
      </c>
      <c r="BD31" s="162">
        <f t="shared" si="7"/>
        <v>1</v>
      </c>
      <c r="BE31" s="164" t="s">
        <v>364</v>
      </c>
    </row>
    <row r="32" spans="1:57" ht="45" x14ac:dyDescent="0.25">
      <c r="A32" s="115">
        <v>30371043</v>
      </c>
      <c r="B32" s="111" t="s">
        <v>431</v>
      </c>
      <c r="C32" s="107" t="s">
        <v>136</v>
      </c>
      <c r="D32" s="108" t="s">
        <v>298</v>
      </c>
      <c r="E32" s="106" t="s">
        <v>54</v>
      </c>
      <c r="F32" s="106" t="s">
        <v>217</v>
      </c>
      <c r="G32" s="106" t="s">
        <v>37</v>
      </c>
      <c r="H32" s="194" t="s">
        <v>40</v>
      </c>
      <c r="I32" s="195">
        <v>24533</v>
      </c>
      <c r="J32" s="195">
        <v>10303</v>
      </c>
      <c r="K32" s="196">
        <f t="shared" si="0"/>
        <v>0.41996494517588556</v>
      </c>
      <c r="L32" s="195" t="s">
        <v>100</v>
      </c>
      <c r="M32" s="194" t="s">
        <v>97</v>
      </c>
      <c r="N32" s="195">
        <v>10</v>
      </c>
      <c r="O32" s="197" t="s">
        <v>93</v>
      </c>
      <c r="P32" s="194" t="s">
        <v>92</v>
      </c>
      <c r="Q32" s="194" t="s">
        <v>100</v>
      </c>
      <c r="R32" s="198">
        <v>1713808</v>
      </c>
      <c r="S32" s="199">
        <v>43659</v>
      </c>
      <c r="T32" s="199">
        <v>43959</v>
      </c>
      <c r="U32" s="200">
        <v>1</v>
      </c>
      <c r="V32" s="110" t="s">
        <v>353</v>
      </c>
      <c r="W32" s="326">
        <v>0</v>
      </c>
      <c r="X32" s="118"/>
      <c r="Y32" s="118"/>
      <c r="Z32" s="118"/>
      <c r="AA32" s="118"/>
      <c r="AB32" s="51"/>
      <c r="AC32" s="51"/>
      <c r="AD32" s="51"/>
      <c r="AE32" s="51"/>
      <c r="AF32" s="51"/>
      <c r="AG32" s="51"/>
      <c r="AH32" s="51"/>
      <c r="AI32" s="51"/>
      <c r="AJ32" s="248">
        <f t="shared" si="4"/>
        <v>0</v>
      </c>
      <c r="AK32" s="249" t="str">
        <f t="shared" si="5"/>
        <v>-</v>
      </c>
      <c r="AL32" s="264">
        <f t="shared" si="1"/>
        <v>1713808</v>
      </c>
      <c r="AM32" s="118">
        <v>316042</v>
      </c>
      <c r="AN32" s="118">
        <v>501494</v>
      </c>
      <c r="AO32" s="118">
        <v>169988</v>
      </c>
      <c r="AP32" s="118">
        <v>726284</v>
      </c>
      <c r="AQ32" s="118">
        <v>0</v>
      </c>
      <c r="AR32" s="247">
        <v>0</v>
      </c>
      <c r="AS32" s="51">
        <v>0</v>
      </c>
      <c r="AT32" s="51">
        <v>0</v>
      </c>
      <c r="AU32" s="51">
        <v>0</v>
      </c>
      <c r="AV32" s="51">
        <v>0</v>
      </c>
      <c r="AW32" s="267">
        <f t="shared" si="6"/>
        <v>1</v>
      </c>
      <c r="AX32" s="160"/>
      <c r="AY32" s="161" t="s">
        <v>41</v>
      </c>
      <c r="AZ32" s="268" t="s">
        <v>574</v>
      </c>
      <c r="BA32" s="268" t="s">
        <v>572</v>
      </c>
      <c r="BB32" s="190" t="str">
        <f t="shared" si="2"/>
        <v>SI</v>
      </c>
      <c r="BC32" s="191" t="str">
        <f t="shared" si="3"/>
        <v>NO</v>
      </c>
      <c r="BD32" s="162">
        <f t="shared" si="7"/>
        <v>0</v>
      </c>
      <c r="BE32" s="163" t="s">
        <v>364</v>
      </c>
    </row>
    <row r="33" spans="1:59" ht="45" x14ac:dyDescent="0.25">
      <c r="A33" s="115">
        <v>30371043</v>
      </c>
      <c r="B33" s="107" t="s">
        <v>372</v>
      </c>
      <c r="C33" s="107" t="s">
        <v>136</v>
      </c>
      <c r="D33" s="108" t="s">
        <v>298</v>
      </c>
      <c r="E33" s="106" t="s">
        <v>55</v>
      </c>
      <c r="F33" s="106" t="s">
        <v>331</v>
      </c>
      <c r="G33" s="106" t="s">
        <v>37</v>
      </c>
      <c r="H33" s="194" t="s">
        <v>40</v>
      </c>
      <c r="I33" s="195">
        <v>11611</v>
      </c>
      <c r="J33" s="195">
        <v>8940</v>
      </c>
      <c r="K33" s="196">
        <f t="shared" si="0"/>
        <v>0.769959521143743</v>
      </c>
      <c r="L33" s="195" t="s">
        <v>100</v>
      </c>
      <c r="M33" s="194" t="s">
        <v>97</v>
      </c>
      <c r="N33" s="195">
        <v>11.38</v>
      </c>
      <c r="O33" s="194" t="s">
        <v>93</v>
      </c>
      <c r="P33" s="194" t="s">
        <v>92</v>
      </c>
      <c r="Q33" s="194" t="s">
        <v>100</v>
      </c>
      <c r="R33" s="198">
        <v>1435775.3390000002</v>
      </c>
      <c r="S33" s="199">
        <v>43378</v>
      </c>
      <c r="T33" s="199">
        <v>43863</v>
      </c>
      <c r="U33" s="200">
        <v>1</v>
      </c>
      <c r="V33" s="110" t="s">
        <v>353</v>
      </c>
      <c r="W33" s="326">
        <v>0</v>
      </c>
      <c r="X33" s="118"/>
      <c r="Y33" s="118"/>
      <c r="Z33" s="118"/>
      <c r="AA33" s="118"/>
      <c r="AB33" s="51"/>
      <c r="AC33" s="51"/>
      <c r="AD33" s="51"/>
      <c r="AE33" s="51"/>
      <c r="AF33" s="51"/>
      <c r="AG33" s="51"/>
      <c r="AH33" s="51"/>
      <c r="AI33" s="51"/>
      <c r="AJ33" s="248">
        <f t="shared" si="4"/>
        <v>0</v>
      </c>
      <c r="AK33" s="249" t="str">
        <f t="shared" si="5"/>
        <v>-</v>
      </c>
      <c r="AL33" s="264">
        <f t="shared" si="1"/>
        <v>1505303</v>
      </c>
      <c r="AM33" s="118">
        <v>0</v>
      </c>
      <c r="AN33" s="118">
        <v>133033</v>
      </c>
      <c r="AO33" s="118">
        <v>1271334</v>
      </c>
      <c r="AP33" s="118">
        <v>100936</v>
      </c>
      <c r="AQ33" s="118">
        <v>0</v>
      </c>
      <c r="AR33" s="247">
        <v>0</v>
      </c>
      <c r="AS33" s="51">
        <v>0</v>
      </c>
      <c r="AT33" s="51">
        <v>0</v>
      </c>
      <c r="AU33" s="51">
        <v>0</v>
      </c>
      <c r="AV33" s="51">
        <v>0</v>
      </c>
      <c r="AW33" s="267">
        <f t="shared" si="6"/>
        <v>1</v>
      </c>
      <c r="AX33" s="160"/>
      <c r="AY33" s="161" t="s">
        <v>41</v>
      </c>
      <c r="AZ33" s="268" t="s">
        <v>574</v>
      </c>
      <c r="BA33" s="268" t="s">
        <v>572</v>
      </c>
      <c r="BB33" s="190" t="str">
        <f t="shared" si="2"/>
        <v>SI</v>
      </c>
      <c r="BC33" s="191" t="str">
        <f t="shared" si="3"/>
        <v>NO</v>
      </c>
      <c r="BD33" s="162">
        <f t="shared" si="7"/>
        <v>0</v>
      </c>
      <c r="BE33" s="163" t="s">
        <v>364</v>
      </c>
    </row>
    <row r="34" spans="1:59" ht="45" x14ac:dyDescent="0.25">
      <c r="A34" s="115">
        <v>30371043</v>
      </c>
      <c r="B34" s="111" t="s">
        <v>373</v>
      </c>
      <c r="C34" s="107" t="s">
        <v>136</v>
      </c>
      <c r="D34" s="108" t="s">
        <v>298</v>
      </c>
      <c r="E34" s="106" t="s">
        <v>306</v>
      </c>
      <c r="F34" s="106" t="s">
        <v>162</v>
      </c>
      <c r="G34" s="106" t="s">
        <v>37</v>
      </c>
      <c r="H34" s="194" t="s">
        <v>40</v>
      </c>
      <c r="I34" s="195">
        <v>28523</v>
      </c>
      <c r="J34" s="195">
        <v>8271</v>
      </c>
      <c r="K34" s="196">
        <f t="shared" si="0"/>
        <v>0.28997651018476317</v>
      </c>
      <c r="L34" s="195" t="s">
        <v>100</v>
      </c>
      <c r="M34" s="194" t="s">
        <v>97</v>
      </c>
      <c r="N34" s="195">
        <v>5</v>
      </c>
      <c r="O34" s="310" t="s">
        <v>5</v>
      </c>
      <c r="P34" s="310" t="s">
        <v>99</v>
      </c>
      <c r="Q34" s="194" t="s">
        <v>100</v>
      </c>
      <c r="R34" s="198">
        <v>835871</v>
      </c>
      <c r="S34" s="201">
        <v>43151</v>
      </c>
      <c r="T34" s="283">
        <v>43601</v>
      </c>
      <c r="U34" s="200">
        <v>0.82950000000000002</v>
      </c>
      <c r="V34" s="110" t="s">
        <v>353</v>
      </c>
      <c r="W34" s="326">
        <v>0</v>
      </c>
      <c r="X34" s="118"/>
      <c r="Y34" s="118"/>
      <c r="Z34" s="118"/>
      <c r="AA34" s="118"/>
      <c r="AB34" s="51"/>
      <c r="AC34" s="51"/>
      <c r="AD34" s="51"/>
      <c r="AE34" s="51"/>
      <c r="AF34" s="51"/>
      <c r="AG34" s="51"/>
      <c r="AH34" s="51"/>
      <c r="AI34" s="51"/>
      <c r="AJ34" s="248">
        <f t="shared" si="4"/>
        <v>0</v>
      </c>
      <c r="AK34" s="249" t="str">
        <f t="shared" si="5"/>
        <v>-</v>
      </c>
      <c r="AL34" s="264">
        <f t="shared" si="1"/>
        <v>683844</v>
      </c>
      <c r="AM34" s="118">
        <v>0</v>
      </c>
      <c r="AN34" s="118">
        <v>530554</v>
      </c>
      <c r="AO34" s="118">
        <v>153290</v>
      </c>
      <c r="AP34" s="118">
        <v>0</v>
      </c>
      <c r="AQ34" s="118">
        <v>0</v>
      </c>
      <c r="AR34" s="247">
        <v>0</v>
      </c>
      <c r="AS34" s="51">
        <v>0</v>
      </c>
      <c r="AT34" s="51">
        <v>0</v>
      </c>
      <c r="AU34" s="51">
        <v>0</v>
      </c>
      <c r="AV34" s="51">
        <v>0</v>
      </c>
      <c r="AW34" s="267">
        <f t="shared" si="6"/>
        <v>1</v>
      </c>
      <c r="AX34" s="160"/>
      <c r="AY34" s="161" t="s">
        <v>41</v>
      </c>
      <c r="AZ34" s="268" t="s">
        <v>574</v>
      </c>
      <c r="BA34" s="268" t="s">
        <v>640</v>
      </c>
      <c r="BB34" s="190" t="str">
        <f t="shared" si="2"/>
        <v>SI</v>
      </c>
      <c r="BC34" s="191" t="str">
        <f t="shared" si="3"/>
        <v>NO</v>
      </c>
      <c r="BD34" s="162">
        <f t="shared" si="7"/>
        <v>0</v>
      </c>
      <c r="BE34" s="163" t="s">
        <v>364</v>
      </c>
    </row>
    <row r="35" spans="1:59" ht="45" x14ac:dyDescent="0.25">
      <c r="A35" s="115">
        <v>30371043</v>
      </c>
      <c r="B35" s="111" t="s">
        <v>374</v>
      </c>
      <c r="C35" s="107" t="s">
        <v>136</v>
      </c>
      <c r="D35" s="108" t="s">
        <v>298</v>
      </c>
      <c r="E35" s="106" t="s">
        <v>302</v>
      </c>
      <c r="F35" s="106" t="s">
        <v>160</v>
      </c>
      <c r="G35" s="106" t="s">
        <v>37</v>
      </c>
      <c r="H35" s="194" t="s">
        <v>40</v>
      </c>
      <c r="I35" s="195">
        <v>28151</v>
      </c>
      <c r="J35" s="195">
        <v>10134</v>
      </c>
      <c r="K35" s="196">
        <f t="shared" si="0"/>
        <v>0.35998721182196014</v>
      </c>
      <c r="L35" s="195" t="s">
        <v>100</v>
      </c>
      <c r="M35" s="194" t="s">
        <v>97</v>
      </c>
      <c r="N35" s="195">
        <v>4.5599999999999996</v>
      </c>
      <c r="O35" s="194" t="s">
        <v>93</v>
      </c>
      <c r="P35" s="194" t="s">
        <v>92</v>
      </c>
      <c r="Q35" s="194" t="s">
        <v>100</v>
      </c>
      <c r="R35" s="198">
        <v>626283</v>
      </c>
      <c r="S35" s="201">
        <v>42921</v>
      </c>
      <c r="T35" s="201">
        <v>43199</v>
      </c>
      <c r="U35" s="200">
        <v>0.99560000000000004</v>
      </c>
      <c r="V35" s="110" t="s">
        <v>353</v>
      </c>
      <c r="W35" s="326">
        <v>0</v>
      </c>
      <c r="X35" s="118"/>
      <c r="Y35" s="118"/>
      <c r="Z35" s="118"/>
      <c r="AA35" s="118"/>
      <c r="AB35" s="51"/>
      <c r="AC35" s="51"/>
      <c r="AD35" s="51"/>
      <c r="AE35" s="51"/>
      <c r="AF35" s="51"/>
      <c r="AG35" s="51"/>
      <c r="AH35" s="51"/>
      <c r="AI35" s="51"/>
      <c r="AJ35" s="248">
        <f t="shared" si="4"/>
        <v>0</v>
      </c>
      <c r="AK35" s="249" t="str">
        <f t="shared" si="5"/>
        <v>-</v>
      </c>
      <c r="AL35" s="264">
        <f t="shared" si="1"/>
        <v>626283</v>
      </c>
      <c r="AM35" s="118">
        <v>191396</v>
      </c>
      <c r="AN35" s="118">
        <v>434887</v>
      </c>
      <c r="AO35" s="118">
        <v>0</v>
      </c>
      <c r="AP35" s="118">
        <v>0</v>
      </c>
      <c r="AQ35" s="118">
        <v>0</v>
      </c>
      <c r="AR35" s="247">
        <v>0</v>
      </c>
      <c r="AS35" s="51">
        <v>0</v>
      </c>
      <c r="AT35" s="51">
        <v>0</v>
      </c>
      <c r="AU35" s="51">
        <v>0</v>
      </c>
      <c r="AV35" s="51">
        <v>0</v>
      </c>
      <c r="AW35" s="267">
        <f t="shared" si="6"/>
        <v>1</v>
      </c>
      <c r="AX35" s="160"/>
      <c r="AY35" s="161" t="s">
        <v>41</v>
      </c>
      <c r="AZ35" s="268" t="s">
        <v>574</v>
      </c>
      <c r="BA35" s="268" t="s">
        <v>572</v>
      </c>
      <c r="BB35" s="190" t="str">
        <f t="shared" si="2"/>
        <v>SI</v>
      </c>
      <c r="BC35" s="191" t="str">
        <f t="shared" si="3"/>
        <v>NO</v>
      </c>
      <c r="BD35" s="162">
        <f t="shared" si="7"/>
        <v>0</v>
      </c>
      <c r="BE35" s="163" t="s">
        <v>364</v>
      </c>
    </row>
    <row r="36" spans="1:59" ht="60" x14ac:dyDescent="0.25">
      <c r="A36" s="115">
        <v>30371043</v>
      </c>
      <c r="B36" s="107" t="s">
        <v>375</v>
      </c>
      <c r="C36" s="107" t="s">
        <v>136</v>
      </c>
      <c r="D36" s="108" t="s">
        <v>298</v>
      </c>
      <c r="E36" s="106" t="s">
        <v>305</v>
      </c>
      <c r="F36" s="106" t="s">
        <v>161</v>
      </c>
      <c r="G36" s="106" t="s">
        <v>37</v>
      </c>
      <c r="H36" s="194" t="s">
        <v>40</v>
      </c>
      <c r="I36" s="195">
        <v>55478</v>
      </c>
      <c r="J36" s="195">
        <v>15533</v>
      </c>
      <c r="K36" s="196">
        <f t="shared" si="0"/>
        <v>0.2799848588629727</v>
      </c>
      <c r="L36" s="195" t="s">
        <v>100</v>
      </c>
      <c r="M36" s="194" t="s">
        <v>97</v>
      </c>
      <c r="N36" s="195">
        <v>9.5</v>
      </c>
      <c r="O36" s="194" t="s">
        <v>93</v>
      </c>
      <c r="P36" s="194" t="s">
        <v>92</v>
      </c>
      <c r="Q36" s="194" t="s">
        <v>100</v>
      </c>
      <c r="R36" s="198">
        <v>1288750</v>
      </c>
      <c r="S36" s="199">
        <v>43096</v>
      </c>
      <c r="T36" s="201">
        <v>43546</v>
      </c>
      <c r="U36" s="200">
        <v>1</v>
      </c>
      <c r="V36" s="110" t="s">
        <v>353</v>
      </c>
      <c r="W36" s="326">
        <v>0</v>
      </c>
      <c r="X36" s="118"/>
      <c r="Y36" s="118"/>
      <c r="Z36" s="118"/>
      <c r="AA36" s="118"/>
      <c r="AB36" s="51"/>
      <c r="AC36" s="51"/>
      <c r="AD36" s="51"/>
      <c r="AE36" s="51"/>
      <c r="AF36" s="51"/>
      <c r="AG36" s="51"/>
      <c r="AH36" s="51"/>
      <c r="AI36" s="51"/>
      <c r="AJ36" s="248">
        <f t="shared" si="4"/>
        <v>0</v>
      </c>
      <c r="AK36" s="249" t="str">
        <f t="shared" si="5"/>
        <v>-</v>
      </c>
      <c r="AL36" s="264">
        <f t="shared" si="1"/>
        <v>1293830</v>
      </c>
      <c r="AM36" s="118">
        <v>0</v>
      </c>
      <c r="AN36" s="118">
        <v>515046</v>
      </c>
      <c r="AO36" s="118">
        <v>778784</v>
      </c>
      <c r="AP36" s="118">
        <v>0</v>
      </c>
      <c r="AQ36" s="118">
        <v>0</v>
      </c>
      <c r="AR36" s="247">
        <v>0</v>
      </c>
      <c r="AS36" s="51">
        <v>0</v>
      </c>
      <c r="AT36" s="51">
        <v>0</v>
      </c>
      <c r="AU36" s="51">
        <v>0</v>
      </c>
      <c r="AV36" s="51">
        <v>0</v>
      </c>
      <c r="AW36" s="267">
        <f t="shared" si="6"/>
        <v>1</v>
      </c>
      <c r="AX36" s="160"/>
      <c r="AY36" s="161" t="s">
        <v>41</v>
      </c>
      <c r="AZ36" s="268" t="s">
        <v>574</v>
      </c>
      <c r="BA36" s="268" t="s">
        <v>572</v>
      </c>
      <c r="BB36" s="190" t="str">
        <f t="shared" si="2"/>
        <v>SI</v>
      </c>
      <c r="BC36" s="191" t="str">
        <f t="shared" si="3"/>
        <v>NO</v>
      </c>
      <c r="BD36" s="162">
        <f t="shared" si="7"/>
        <v>0</v>
      </c>
      <c r="BE36" s="163" t="s">
        <v>364</v>
      </c>
    </row>
    <row r="37" spans="1:59" ht="45" x14ac:dyDescent="0.25">
      <c r="A37" s="115">
        <v>30371043</v>
      </c>
      <c r="B37" s="111" t="s">
        <v>376</v>
      </c>
      <c r="C37" s="107" t="s">
        <v>136</v>
      </c>
      <c r="D37" s="108" t="s">
        <v>298</v>
      </c>
      <c r="E37" s="106" t="s">
        <v>305</v>
      </c>
      <c r="F37" s="106" t="s">
        <v>158</v>
      </c>
      <c r="G37" s="106" t="s">
        <v>37</v>
      </c>
      <c r="H37" s="194" t="s">
        <v>40</v>
      </c>
      <c r="I37" s="195">
        <v>55478</v>
      </c>
      <c r="J37" s="195">
        <v>15533</v>
      </c>
      <c r="K37" s="196">
        <f t="shared" si="0"/>
        <v>0.2799848588629727</v>
      </c>
      <c r="L37" s="195" t="s">
        <v>100</v>
      </c>
      <c r="M37" s="194" t="s">
        <v>97</v>
      </c>
      <c r="N37" s="195">
        <v>10.28</v>
      </c>
      <c r="O37" s="194" t="s">
        <v>93</v>
      </c>
      <c r="P37" s="194" t="s">
        <v>92</v>
      </c>
      <c r="Q37" s="194" t="s">
        <v>100</v>
      </c>
      <c r="R37" s="198">
        <v>2086900</v>
      </c>
      <c r="S37" s="201">
        <v>42866</v>
      </c>
      <c r="T37" s="201">
        <v>43615</v>
      </c>
      <c r="U37" s="200">
        <v>1</v>
      </c>
      <c r="V37" s="110" t="s">
        <v>353</v>
      </c>
      <c r="W37" s="326">
        <v>0</v>
      </c>
      <c r="X37" s="118"/>
      <c r="Y37" s="118"/>
      <c r="Z37" s="118"/>
      <c r="AA37" s="118"/>
      <c r="AB37" s="51"/>
      <c r="AC37" s="51"/>
      <c r="AD37" s="51"/>
      <c r="AE37" s="51"/>
      <c r="AF37" s="51"/>
      <c r="AG37" s="51"/>
      <c r="AH37" s="51"/>
      <c r="AI37" s="51"/>
      <c r="AJ37" s="248">
        <f t="shared" si="4"/>
        <v>0</v>
      </c>
      <c r="AK37" s="249" t="str">
        <f t="shared" si="5"/>
        <v>-</v>
      </c>
      <c r="AL37" s="264">
        <f t="shared" si="1"/>
        <v>1389756</v>
      </c>
      <c r="AM37" s="118">
        <v>629170</v>
      </c>
      <c r="AN37" s="118">
        <v>0</v>
      </c>
      <c r="AO37" s="118">
        <v>735943</v>
      </c>
      <c r="AP37" s="118">
        <v>24643</v>
      </c>
      <c r="AQ37" s="118">
        <v>0</v>
      </c>
      <c r="AR37" s="247">
        <v>0</v>
      </c>
      <c r="AS37" s="51">
        <v>0</v>
      </c>
      <c r="AT37" s="51">
        <v>0</v>
      </c>
      <c r="AU37" s="51">
        <v>0</v>
      </c>
      <c r="AV37" s="51">
        <v>0</v>
      </c>
      <c r="AW37" s="267">
        <f t="shared" si="6"/>
        <v>1</v>
      </c>
      <c r="AX37" s="160"/>
      <c r="AY37" s="161" t="s">
        <v>41</v>
      </c>
      <c r="AZ37" s="268" t="s">
        <v>574</v>
      </c>
      <c r="BA37" s="268" t="s">
        <v>572</v>
      </c>
      <c r="BB37" s="190" t="str">
        <f t="shared" si="2"/>
        <v>SI</v>
      </c>
      <c r="BC37" s="191" t="str">
        <f t="shared" si="3"/>
        <v>NO</v>
      </c>
      <c r="BD37" s="162">
        <f t="shared" si="7"/>
        <v>0</v>
      </c>
      <c r="BE37" s="163" t="s">
        <v>364</v>
      </c>
    </row>
    <row r="38" spans="1:59" ht="45" x14ac:dyDescent="0.25">
      <c r="A38" s="115">
        <v>30371043</v>
      </c>
      <c r="B38" s="107" t="s">
        <v>377</v>
      </c>
      <c r="C38" s="107" t="s">
        <v>136</v>
      </c>
      <c r="D38" s="108" t="s">
        <v>52</v>
      </c>
      <c r="E38" s="106" t="s">
        <v>72</v>
      </c>
      <c r="F38" s="106" t="s">
        <v>330</v>
      </c>
      <c r="G38" s="106" t="s">
        <v>37</v>
      </c>
      <c r="H38" s="194" t="s">
        <v>40</v>
      </c>
      <c r="I38" s="195">
        <v>53262</v>
      </c>
      <c r="J38" s="195">
        <v>6924</v>
      </c>
      <c r="K38" s="196">
        <f t="shared" si="0"/>
        <v>0.12999887349329728</v>
      </c>
      <c r="L38" s="195" t="s">
        <v>100</v>
      </c>
      <c r="M38" s="194" t="s">
        <v>97</v>
      </c>
      <c r="N38" s="195">
        <v>6.2</v>
      </c>
      <c r="O38" s="194" t="s">
        <v>93</v>
      </c>
      <c r="P38" s="194" t="s">
        <v>92</v>
      </c>
      <c r="Q38" s="194" t="s">
        <v>100</v>
      </c>
      <c r="R38" s="198">
        <v>1276607</v>
      </c>
      <c r="S38" s="201">
        <v>42866</v>
      </c>
      <c r="T38" s="201">
        <v>43286</v>
      </c>
      <c r="U38" s="200">
        <v>1</v>
      </c>
      <c r="V38" s="110" t="s">
        <v>353</v>
      </c>
      <c r="W38" s="326">
        <v>0</v>
      </c>
      <c r="X38" s="118"/>
      <c r="Y38" s="118"/>
      <c r="Z38" s="118"/>
      <c r="AA38" s="118"/>
      <c r="AB38" s="51"/>
      <c r="AC38" s="51"/>
      <c r="AD38" s="51"/>
      <c r="AE38" s="51"/>
      <c r="AF38" s="51"/>
      <c r="AG38" s="51"/>
      <c r="AH38" s="51"/>
      <c r="AI38" s="51"/>
      <c r="AJ38" s="248">
        <f t="shared" si="4"/>
        <v>0</v>
      </c>
      <c r="AK38" s="249" t="str">
        <f t="shared" si="5"/>
        <v>-</v>
      </c>
      <c r="AL38" s="264">
        <f t="shared" si="1"/>
        <v>1171793</v>
      </c>
      <c r="AM38" s="118">
        <v>251821</v>
      </c>
      <c r="AN38" s="118">
        <v>809518</v>
      </c>
      <c r="AO38" s="118">
        <v>110454</v>
      </c>
      <c r="AP38" s="118">
        <v>0</v>
      </c>
      <c r="AQ38" s="118">
        <v>0</v>
      </c>
      <c r="AR38" s="247">
        <v>0</v>
      </c>
      <c r="AS38" s="51">
        <v>0</v>
      </c>
      <c r="AT38" s="51">
        <v>0</v>
      </c>
      <c r="AU38" s="51">
        <v>0</v>
      </c>
      <c r="AV38" s="51">
        <v>0</v>
      </c>
      <c r="AW38" s="267">
        <f t="shared" si="6"/>
        <v>1</v>
      </c>
      <c r="AX38" s="160"/>
      <c r="AY38" s="161" t="s">
        <v>41</v>
      </c>
      <c r="AZ38" s="268" t="s">
        <v>574</v>
      </c>
      <c r="BA38" s="268" t="s">
        <v>572</v>
      </c>
      <c r="BB38" s="190" t="str">
        <f t="shared" si="2"/>
        <v>SI</v>
      </c>
      <c r="BC38" s="191" t="str">
        <f t="shared" si="3"/>
        <v>NO</v>
      </c>
      <c r="BD38" s="162">
        <f t="shared" si="7"/>
        <v>0</v>
      </c>
      <c r="BE38" s="163" t="s">
        <v>364</v>
      </c>
    </row>
    <row r="39" spans="1:59" ht="45" x14ac:dyDescent="0.25">
      <c r="A39" s="115">
        <v>30371043</v>
      </c>
      <c r="B39" s="111" t="s">
        <v>378</v>
      </c>
      <c r="C39" s="107" t="s">
        <v>136</v>
      </c>
      <c r="D39" s="108" t="s">
        <v>52</v>
      </c>
      <c r="E39" s="106" t="s">
        <v>75</v>
      </c>
      <c r="F39" s="106" t="s">
        <v>163</v>
      </c>
      <c r="G39" s="106" t="s">
        <v>37</v>
      </c>
      <c r="H39" s="194" t="s">
        <v>40</v>
      </c>
      <c r="I39" s="195">
        <v>10251</v>
      </c>
      <c r="J39" s="195">
        <v>5740</v>
      </c>
      <c r="K39" s="196">
        <f t="shared" si="0"/>
        <v>0.55994537118329923</v>
      </c>
      <c r="L39" s="195" t="s">
        <v>100</v>
      </c>
      <c r="M39" s="194" t="s">
        <v>97</v>
      </c>
      <c r="N39" s="195">
        <v>12.34</v>
      </c>
      <c r="O39" s="194" t="s">
        <v>93</v>
      </c>
      <c r="P39" s="194" t="s">
        <v>92</v>
      </c>
      <c r="Q39" s="194" t="s">
        <v>100</v>
      </c>
      <c r="R39" s="198">
        <v>2498045.7400000002</v>
      </c>
      <c r="S39" s="201">
        <v>43486</v>
      </c>
      <c r="T39" s="201">
        <v>43846</v>
      </c>
      <c r="U39" s="200">
        <v>1</v>
      </c>
      <c r="V39" s="110" t="s">
        <v>353</v>
      </c>
      <c r="W39" s="326">
        <v>0</v>
      </c>
      <c r="X39" s="118"/>
      <c r="Y39" s="118"/>
      <c r="Z39" s="118"/>
      <c r="AA39" s="118"/>
      <c r="AB39" s="51"/>
      <c r="AC39" s="51"/>
      <c r="AD39" s="51"/>
      <c r="AE39" s="51"/>
      <c r="AF39" s="51"/>
      <c r="AG39" s="51"/>
      <c r="AH39" s="51"/>
      <c r="AI39" s="51"/>
      <c r="AJ39" s="248">
        <f t="shared" si="4"/>
        <v>0</v>
      </c>
      <c r="AK39" s="249" t="str">
        <f t="shared" si="5"/>
        <v>-</v>
      </c>
      <c r="AL39" s="264">
        <f t="shared" si="1"/>
        <v>2501701</v>
      </c>
      <c r="AM39" s="118">
        <v>0</v>
      </c>
      <c r="AN39" s="118">
        <v>0</v>
      </c>
      <c r="AO39" s="118">
        <v>2501701</v>
      </c>
      <c r="AP39" s="118">
        <v>0</v>
      </c>
      <c r="AQ39" s="118">
        <v>0</v>
      </c>
      <c r="AR39" s="247">
        <v>0</v>
      </c>
      <c r="AS39" s="51">
        <v>0</v>
      </c>
      <c r="AT39" s="51">
        <v>0</v>
      </c>
      <c r="AU39" s="51">
        <v>0</v>
      </c>
      <c r="AV39" s="51">
        <v>0</v>
      </c>
      <c r="AW39" s="267">
        <f t="shared" si="6"/>
        <v>1</v>
      </c>
      <c r="AX39" s="160"/>
      <c r="AY39" s="161" t="s">
        <v>41</v>
      </c>
      <c r="AZ39" s="268" t="s">
        <v>574</v>
      </c>
      <c r="BA39" s="268" t="s">
        <v>572</v>
      </c>
      <c r="BB39" s="190" t="str">
        <f t="shared" si="2"/>
        <v>SI</v>
      </c>
      <c r="BC39" s="191" t="str">
        <f t="shared" si="3"/>
        <v>NO</v>
      </c>
      <c r="BD39" s="162">
        <f t="shared" si="7"/>
        <v>0</v>
      </c>
      <c r="BE39" s="163" t="s">
        <v>364</v>
      </c>
    </row>
    <row r="40" spans="1:59" s="41" customFormat="1" ht="45" x14ac:dyDescent="0.25">
      <c r="A40" s="115">
        <v>30371043</v>
      </c>
      <c r="B40" s="111" t="s">
        <v>432</v>
      </c>
      <c r="C40" s="107" t="s">
        <v>136</v>
      </c>
      <c r="D40" s="108" t="s">
        <v>52</v>
      </c>
      <c r="E40" s="106" t="s">
        <v>78</v>
      </c>
      <c r="F40" s="106" t="s">
        <v>304</v>
      </c>
      <c r="G40" s="106" t="s">
        <v>37</v>
      </c>
      <c r="H40" s="194" t="s">
        <v>40</v>
      </c>
      <c r="I40" s="195">
        <v>10250</v>
      </c>
      <c r="J40" s="195">
        <v>1332</v>
      </c>
      <c r="K40" s="196">
        <f t="shared" si="0"/>
        <v>0.12995121951219513</v>
      </c>
      <c r="L40" s="195" t="s">
        <v>100</v>
      </c>
      <c r="M40" s="194" t="s">
        <v>97</v>
      </c>
      <c r="N40" s="195">
        <v>10.015000000000001</v>
      </c>
      <c r="O40" s="194" t="s">
        <v>93</v>
      </c>
      <c r="P40" s="194" t="s">
        <v>92</v>
      </c>
      <c r="Q40" s="194" t="s">
        <v>100</v>
      </c>
      <c r="R40" s="198">
        <v>1617750</v>
      </c>
      <c r="S40" s="201">
        <v>42892</v>
      </c>
      <c r="T40" s="201">
        <v>43286</v>
      </c>
      <c r="U40" s="200">
        <v>1</v>
      </c>
      <c r="V40" s="110" t="s">
        <v>353</v>
      </c>
      <c r="W40" s="326">
        <v>0</v>
      </c>
      <c r="X40" s="118"/>
      <c r="Y40" s="118"/>
      <c r="Z40" s="118"/>
      <c r="AA40" s="118"/>
      <c r="AB40" s="51"/>
      <c r="AC40" s="51"/>
      <c r="AD40" s="51"/>
      <c r="AE40" s="51"/>
      <c r="AF40" s="51"/>
      <c r="AG40" s="51"/>
      <c r="AH40" s="51"/>
      <c r="AI40" s="51"/>
      <c r="AJ40" s="248">
        <f t="shared" si="4"/>
        <v>0</v>
      </c>
      <c r="AK40" s="249" t="str">
        <f t="shared" si="5"/>
        <v>-</v>
      </c>
      <c r="AL40" s="264">
        <f t="shared" si="1"/>
        <v>1617750</v>
      </c>
      <c r="AM40" s="118">
        <v>484666</v>
      </c>
      <c r="AN40" s="118">
        <v>1133084</v>
      </c>
      <c r="AO40" s="118">
        <v>0</v>
      </c>
      <c r="AP40" s="118">
        <v>0</v>
      </c>
      <c r="AQ40" s="118">
        <v>0</v>
      </c>
      <c r="AR40" s="247">
        <v>0</v>
      </c>
      <c r="AS40" s="51">
        <v>0</v>
      </c>
      <c r="AT40" s="51">
        <v>0</v>
      </c>
      <c r="AU40" s="51">
        <v>0</v>
      </c>
      <c r="AV40" s="51">
        <v>0</v>
      </c>
      <c r="AW40" s="267">
        <f t="shared" si="6"/>
        <v>1</v>
      </c>
      <c r="AX40" s="160"/>
      <c r="AY40" s="161" t="s">
        <v>41</v>
      </c>
      <c r="AZ40" s="268" t="s">
        <v>574</v>
      </c>
      <c r="BA40" s="268" t="s">
        <v>572</v>
      </c>
      <c r="BB40" s="190" t="str">
        <f t="shared" si="2"/>
        <v>SI</v>
      </c>
      <c r="BC40" s="191" t="str">
        <f t="shared" si="3"/>
        <v>NO</v>
      </c>
      <c r="BD40" s="162">
        <f t="shared" si="7"/>
        <v>0</v>
      </c>
      <c r="BE40" s="163" t="s">
        <v>364</v>
      </c>
      <c r="BF40" s="37"/>
      <c r="BG40" s="40"/>
    </row>
    <row r="41" spans="1:59" s="41" customFormat="1" ht="45" x14ac:dyDescent="0.25">
      <c r="A41" s="115">
        <v>30371043</v>
      </c>
      <c r="B41" s="111" t="s">
        <v>433</v>
      </c>
      <c r="C41" s="107" t="s">
        <v>136</v>
      </c>
      <c r="D41" s="108" t="s">
        <v>52</v>
      </c>
      <c r="E41" s="106" t="s">
        <v>63</v>
      </c>
      <c r="F41" s="106" t="s">
        <v>100</v>
      </c>
      <c r="G41" s="106" t="s">
        <v>37</v>
      </c>
      <c r="H41" s="195" t="s">
        <v>100</v>
      </c>
      <c r="I41" s="195" t="s">
        <v>100</v>
      </c>
      <c r="J41" s="195" t="s">
        <v>100</v>
      </c>
      <c r="K41" s="200" t="s">
        <v>100</v>
      </c>
      <c r="L41" s="195" t="s">
        <v>100</v>
      </c>
      <c r="M41" s="194" t="s">
        <v>90</v>
      </c>
      <c r="N41" s="195" t="s">
        <v>100</v>
      </c>
      <c r="O41" s="197" t="s">
        <v>294</v>
      </c>
      <c r="P41" s="194" t="s">
        <v>81</v>
      </c>
      <c r="Q41" s="194" t="s">
        <v>100</v>
      </c>
      <c r="R41" s="198">
        <v>387711</v>
      </c>
      <c r="S41" s="201">
        <v>43314</v>
      </c>
      <c r="T41" s="199">
        <v>43764</v>
      </c>
      <c r="U41" s="200">
        <v>1</v>
      </c>
      <c r="V41" s="110" t="s">
        <v>353</v>
      </c>
      <c r="W41" s="326">
        <v>0</v>
      </c>
      <c r="X41" s="118"/>
      <c r="Y41" s="118"/>
      <c r="Z41" s="118"/>
      <c r="AA41" s="118"/>
      <c r="AB41" s="51"/>
      <c r="AC41" s="51"/>
      <c r="AD41" s="51"/>
      <c r="AE41" s="51"/>
      <c r="AF41" s="51"/>
      <c r="AG41" s="51"/>
      <c r="AH41" s="51"/>
      <c r="AI41" s="51"/>
      <c r="AJ41" s="248">
        <f t="shared" si="4"/>
        <v>0</v>
      </c>
      <c r="AK41" s="249" t="str">
        <f t="shared" si="5"/>
        <v>-</v>
      </c>
      <c r="AL41" s="264">
        <f t="shared" si="1"/>
        <v>356488</v>
      </c>
      <c r="AM41" s="118">
        <v>0</v>
      </c>
      <c r="AN41" s="118">
        <v>66469</v>
      </c>
      <c r="AO41" s="118">
        <v>167244</v>
      </c>
      <c r="AP41" s="118">
        <v>122775</v>
      </c>
      <c r="AQ41" s="118">
        <v>0</v>
      </c>
      <c r="AR41" s="247">
        <v>0</v>
      </c>
      <c r="AS41" s="51">
        <v>0</v>
      </c>
      <c r="AT41" s="51">
        <v>0</v>
      </c>
      <c r="AU41" s="51">
        <v>0</v>
      </c>
      <c r="AV41" s="51">
        <v>0</v>
      </c>
      <c r="AW41" s="267">
        <f t="shared" si="6"/>
        <v>1</v>
      </c>
      <c r="AX41" s="160"/>
      <c r="AY41" s="161" t="s">
        <v>41</v>
      </c>
      <c r="AZ41" s="268" t="s">
        <v>574</v>
      </c>
      <c r="BA41" s="268" t="s">
        <v>572</v>
      </c>
      <c r="BB41" s="190" t="str">
        <f t="shared" si="2"/>
        <v>SI</v>
      </c>
      <c r="BC41" s="191" t="str">
        <f t="shared" si="3"/>
        <v>NO</v>
      </c>
      <c r="BD41" s="162">
        <f t="shared" si="7"/>
        <v>0</v>
      </c>
      <c r="BE41" s="163" t="s">
        <v>364</v>
      </c>
      <c r="BF41" s="37"/>
      <c r="BG41" s="40"/>
    </row>
    <row r="42" spans="1:59" s="41" customFormat="1" ht="30" x14ac:dyDescent="0.25">
      <c r="A42" s="115">
        <v>30371043</v>
      </c>
      <c r="B42" s="111" t="s">
        <v>475</v>
      </c>
      <c r="C42" s="107" t="s">
        <v>136</v>
      </c>
      <c r="D42" s="108" t="s">
        <v>63</v>
      </c>
      <c r="E42" s="106" t="s">
        <v>89</v>
      </c>
      <c r="F42" s="106" t="s">
        <v>100</v>
      </c>
      <c r="G42" s="106" t="s">
        <v>37</v>
      </c>
      <c r="H42" s="195" t="s">
        <v>100</v>
      </c>
      <c r="I42" s="195" t="s">
        <v>100</v>
      </c>
      <c r="J42" s="195" t="s">
        <v>100</v>
      </c>
      <c r="K42" s="200" t="s">
        <v>100</v>
      </c>
      <c r="L42" s="195" t="s">
        <v>100</v>
      </c>
      <c r="M42" s="194" t="s">
        <v>90</v>
      </c>
      <c r="N42" s="195" t="s">
        <v>100</v>
      </c>
      <c r="O42" s="197" t="s">
        <v>294</v>
      </c>
      <c r="P42" s="194" t="s">
        <v>81</v>
      </c>
      <c r="Q42" s="194" t="s">
        <v>100</v>
      </c>
      <c r="R42" s="198">
        <v>89646</v>
      </c>
      <c r="S42" s="201">
        <v>42818</v>
      </c>
      <c r="T42" s="201">
        <v>43238</v>
      </c>
      <c r="U42" s="200">
        <v>1</v>
      </c>
      <c r="V42" s="110" t="s">
        <v>353</v>
      </c>
      <c r="W42" s="326">
        <v>0</v>
      </c>
      <c r="X42" s="118"/>
      <c r="Y42" s="118"/>
      <c r="Z42" s="118"/>
      <c r="AA42" s="118"/>
      <c r="AB42" s="51"/>
      <c r="AC42" s="51"/>
      <c r="AD42" s="51"/>
      <c r="AE42" s="51"/>
      <c r="AF42" s="51"/>
      <c r="AG42" s="51"/>
      <c r="AH42" s="51"/>
      <c r="AI42" s="51"/>
      <c r="AJ42" s="248">
        <f t="shared" si="4"/>
        <v>0</v>
      </c>
      <c r="AK42" s="249" t="str">
        <f t="shared" si="5"/>
        <v>-</v>
      </c>
      <c r="AL42" s="264">
        <f t="shared" si="1"/>
        <v>89646</v>
      </c>
      <c r="AM42" s="118">
        <v>44823</v>
      </c>
      <c r="AN42" s="118">
        <v>44823</v>
      </c>
      <c r="AO42" s="118">
        <v>0</v>
      </c>
      <c r="AP42" s="118">
        <v>0</v>
      </c>
      <c r="AQ42" s="118">
        <v>0</v>
      </c>
      <c r="AR42" s="247">
        <v>0</v>
      </c>
      <c r="AS42" s="51">
        <v>0</v>
      </c>
      <c r="AT42" s="51">
        <v>0</v>
      </c>
      <c r="AU42" s="51">
        <v>0</v>
      </c>
      <c r="AV42" s="51">
        <v>0</v>
      </c>
      <c r="AW42" s="267">
        <f t="shared" si="6"/>
        <v>1</v>
      </c>
      <c r="AX42" s="160"/>
      <c r="AY42" s="161" t="s">
        <v>41</v>
      </c>
      <c r="AZ42" s="268" t="s">
        <v>574</v>
      </c>
      <c r="BA42" s="268" t="s">
        <v>572</v>
      </c>
      <c r="BB42" s="190" t="str">
        <f t="shared" si="2"/>
        <v>SI</v>
      </c>
      <c r="BC42" s="191" t="str">
        <f t="shared" si="3"/>
        <v>NO</v>
      </c>
      <c r="BD42" s="162">
        <f t="shared" si="7"/>
        <v>0</v>
      </c>
      <c r="BE42" s="163" t="s">
        <v>364</v>
      </c>
      <c r="BF42" s="37"/>
      <c r="BG42" s="40"/>
    </row>
    <row r="43" spans="1:59" s="41" customFormat="1" ht="30" x14ac:dyDescent="0.25">
      <c r="A43" s="115">
        <v>30371043</v>
      </c>
      <c r="B43" s="107" t="s">
        <v>476</v>
      </c>
      <c r="C43" s="107" t="s">
        <v>136</v>
      </c>
      <c r="D43" s="108" t="s">
        <v>63</v>
      </c>
      <c r="E43" s="106" t="s">
        <v>89</v>
      </c>
      <c r="F43" s="106" t="s">
        <v>100</v>
      </c>
      <c r="G43" s="106" t="s">
        <v>37</v>
      </c>
      <c r="H43" s="195" t="s">
        <v>100</v>
      </c>
      <c r="I43" s="195" t="s">
        <v>100</v>
      </c>
      <c r="J43" s="195" t="s">
        <v>100</v>
      </c>
      <c r="K43" s="200" t="s">
        <v>100</v>
      </c>
      <c r="L43" s="195" t="s">
        <v>100</v>
      </c>
      <c r="M43" s="194" t="s">
        <v>270</v>
      </c>
      <c r="N43" s="195" t="s">
        <v>100</v>
      </c>
      <c r="O43" s="197" t="s">
        <v>294</v>
      </c>
      <c r="P43" s="194" t="s">
        <v>81</v>
      </c>
      <c r="Q43" s="194" t="s">
        <v>100</v>
      </c>
      <c r="R43" s="198">
        <v>366434.44</v>
      </c>
      <c r="S43" s="201">
        <v>43242</v>
      </c>
      <c r="T43" s="201">
        <v>43607</v>
      </c>
      <c r="U43" s="200">
        <v>1</v>
      </c>
      <c r="V43" s="110" t="s">
        <v>353</v>
      </c>
      <c r="W43" s="326">
        <v>0</v>
      </c>
      <c r="X43" s="118"/>
      <c r="Y43" s="118"/>
      <c r="Z43" s="118"/>
      <c r="AA43" s="118"/>
      <c r="AB43" s="51"/>
      <c r="AC43" s="51"/>
      <c r="AD43" s="51"/>
      <c r="AE43" s="51"/>
      <c r="AF43" s="51"/>
      <c r="AG43" s="51"/>
      <c r="AH43" s="51"/>
      <c r="AI43" s="51"/>
      <c r="AJ43" s="248">
        <f t="shared" si="4"/>
        <v>0</v>
      </c>
      <c r="AK43" s="249" t="str">
        <f t="shared" si="5"/>
        <v>-</v>
      </c>
      <c r="AL43" s="264">
        <f t="shared" si="1"/>
        <v>235709</v>
      </c>
      <c r="AM43" s="118">
        <v>0</v>
      </c>
      <c r="AN43" s="118">
        <v>104985</v>
      </c>
      <c r="AO43" s="118">
        <v>130724</v>
      </c>
      <c r="AP43" s="118">
        <v>0</v>
      </c>
      <c r="AQ43" s="118">
        <v>0</v>
      </c>
      <c r="AR43" s="247">
        <v>0</v>
      </c>
      <c r="AS43" s="51">
        <v>0</v>
      </c>
      <c r="AT43" s="51">
        <v>0</v>
      </c>
      <c r="AU43" s="51">
        <v>0</v>
      </c>
      <c r="AV43" s="51">
        <v>0</v>
      </c>
      <c r="AW43" s="267">
        <f t="shared" si="6"/>
        <v>1</v>
      </c>
      <c r="AX43" s="160"/>
      <c r="AY43" s="161" t="s">
        <v>41</v>
      </c>
      <c r="AZ43" s="268" t="s">
        <v>574</v>
      </c>
      <c r="BA43" s="268" t="s">
        <v>572</v>
      </c>
      <c r="BB43" s="190" t="str">
        <f t="shared" si="2"/>
        <v>SI</v>
      </c>
      <c r="BC43" s="191" t="str">
        <f t="shared" si="3"/>
        <v>NO</v>
      </c>
      <c r="BD43" s="162">
        <f t="shared" si="7"/>
        <v>0</v>
      </c>
      <c r="BE43" s="163" t="s">
        <v>364</v>
      </c>
      <c r="BF43" s="37"/>
      <c r="BG43" s="40"/>
    </row>
    <row r="44" spans="1:59" s="41" customFormat="1" ht="30" x14ac:dyDescent="0.25">
      <c r="A44" s="115">
        <v>30371043</v>
      </c>
      <c r="B44" s="107" t="s">
        <v>477</v>
      </c>
      <c r="C44" s="107" t="s">
        <v>136</v>
      </c>
      <c r="D44" s="108" t="s">
        <v>63</v>
      </c>
      <c r="E44" s="106" t="s">
        <v>89</v>
      </c>
      <c r="F44" s="106" t="s">
        <v>100</v>
      </c>
      <c r="G44" s="106" t="s">
        <v>37</v>
      </c>
      <c r="H44" s="195" t="s">
        <v>100</v>
      </c>
      <c r="I44" s="195" t="s">
        <v>100</v>
      </c>
      <c r="J44" s="195" t="s">
        <v>100</v>
      </c>
      <c r="K44" s="200" t="s">
        <v>100</v>
      </c>
      <c r="L44" s="195" t="s">
        <v>100</v>
      </c>
      <c r="M44" s="194" t="s">
        <v>270</v>
      </c>
      <c r="N44" s="195" t="s">
        <v>100</v>
      </c>
      <c r="O44" s="197" t="s">
        <v>294</v>
      </c>
      <c r="P44" s="194" t="s">
        <v>81</v>
      </c>
      <c r="Q44" s="194" t="s">
        <v>100</v>
      </c>
      <c r="R44" s="198">
        <v>239425</v>
      </c>
      <c r="S44" s="201">
        <v>42856</v>
      </c>
      <c r="T44" s="201">
        <v>43282</v>
      </c>
      <c r="U44" s="200">
        <v>1</v>
      </c>
      <c r="V44" s="110" t="s">
        <v>353</v>
      </c>
      <c r="W44" s="326">
        <v>0</v>
      </c>
      <c r="X44" s="118"/>
      <c r="Y44" s="118"/>
      <c r="Z44" s="118"/>
      <c r="AA44" s="118"/>
      <c r="AB44" s="51"/>
      <c r="AC44" s="51"/>
      <c r="AD44" s="51"/>
      <c r="AE44" s="51"/>
      <c r="AF44" s="51"/>
      <c r="AG44" s="51"/>
      <c r="AH44" s="51"/>
      <c r="AI44" s="51"/>
      <c r="AJ44" s="248">
        <f t="shared" si="4"/>
        <v>0</v>
      </c>
      <c r="AK44" s="249" t="str">
        <f t="shared" si="5"/>
        <v>-</v>
      </c>
      <c r="AL44" s="264">
        <f t="shared" si="1"/>
        <v>239425</v>
      </c>
      <c r="AM44" s="118">
        <v>85880</v>
      </c>
      <c r="AN44" s="118">
        <v>153545</v>
      </c>
      <c r="AO44" s="118">
        <v>0</v>
      </c>
      <c r="AP44" s="118">
        <v>0</v>
      </c>
      <c r="AQ44" s="118">
        <v>0</v>
      </c>
      <c r="AR44" s="247">
        <v>0</v>
      </c>
      <c r="AS44" s="51">
        <v>0</v>
      </c>
      <c r="AT44" s="51">
        <v>0</v>
      </c>
      <c r="AU44" s="51">
        <v>0</v>
      </c>
      <c r="AV44" s="51">
        <v>0</v>
      </c>
      <c r="AW44" s="267">
        <f t="shared" si="6"/>
        <v>1</v>
      </c>
      <c r="AX44" s="160"/>
      <c r="AY44" s="161" t="s">
        <v>41</v>
      </c>
      <c r="AZ44" s="268" t="s">
        <v>574</v>
      </c>
      <c r="BA44" s="268" t="s">
        <v>572</v>
      </c>
      <c r="BB44" s="190" t="str">
        <f t="shared" si="2"/>
        <v>SI</v>
      </c>
      <c r="BC44" s="191" t="str">
        <f t="shared" si="3"/>
        <v>NO</v>
      </c>
      <c r="BD44" s="162">
        <f t="shared" si="7"/>
        <v>0</v>
      </c>
      <c r="BE44" s="163" t="s">
        <v>364</v>
      </c>
      <c r="BF44" s="37"/>
      <c r="BG44" s="40"/>
    </row>
    <row r="45" spans="1:59" s="41" customFormat="1" ht="30" x14ac:dyDescent="0.25">
      <c r="A45" s="115">
        <v>30371043</v>
      </c>
      <c r="B45" s="107" t="s">
        <v>478</v>
      </c>
      <c r="C45" s="107" t="s">
        <v>136</v>
      </c>
      <c r="D45" s="108" t="s">
        <v>63</v>
      </c>
      <c r="E45" s="106" t="s">
        <v>89</v>
      </c>
      <c r="F45" s="106" t="s">
        <v>100</v>
      </c>
      <c r="G45" s="106" t="s">
        <v>37</v>
      </c>
      <c r="H45" s="195" t="s">
        <v>100</v>
      </c>
      <c r="I45" s="195" t="s">
        <v>100</v>
      </c>
      <c r="J45" s="195" t="s">
        <v>100</v>
      </c>
      <c r="K45" s="200" t="s">
        <v>100</v>
      </c>
      <c r="L45" s="195" t="s">
        <v>100</v>
      </c>
      <c r="M45" s="194" t="s">
        <v>90</v>
      </c>
      <c r="N45" s="195" t="s">
        <v>100</v>
      </c>
      <c r="O45" s="197" t="s">
        <v>294</v>
      </c>
      <c r="P45" s="194" t="s">
        <v>81</v>
      </c>
      <c r="Q45" s="194" t="s">
        <v>100</v>
      </c>
      <c r="R45" s="198">
        <v>228563</v>
      </c>
      <c r="S45" s="201">
        <v>42795</v>
      </c>
      <c r="T45" s="201">
        <v>43313</v>
      </c>
      <c r="U45" s="200">
        <v>1</v>
      </c>
      <c r="V45" s="110" t="s">
        <v>353</v>
      </c>
      <c r="W45" s="326">
        <v>0</v>
      </c>
      <c r="X45" s="118"/>
      <c r="Y45" s="118"/>
      <c r="Z45" s="118"/>
      <c r="AA45" s="118"/>
      <c r="AB45" s="51"/>
      <c r="AC45" s="51"/>
      <c r="AD45" s="51"/>
      <c r="AE45" s="51"/>
      <c r="AF45" s="51"/>
      <c r="AG45" s="51"/>
      <c r="AH45" s="51"/>
      <c r="AI45" s="51"/>
      <c r="AJ45" s="248">
        <f t="shared" si="4"/>
        <v>0</v>
      </c>
      <c r="AK45" s="249" t="str">
        <f t="shared" si="5"/>
        <v>-</v>
      </c>
      <c r="AL45" s="264">
        <f t="shared" si="1"/>
        <v>228563</v>
      </c>
      <c r="AM45" s="118">
        <v>112575</v>
      </c>
      <c r="AN45" s="118">
        <v>115988</v>
      </c>
      <c r="AO45" s="118">
        <v>0</v>
      </c>
      <c r="AP45" s="118">
        <v>0</v>
      </c>
      <c r="AQ45" s="118">
        <v>0</v>
      </c>
      <c r="AR45" s="247">
        <v>0</v>
      </c>
      <c r="AS45" s="51">
        <v>0</v>
      </c>
      <c r="AT45" s="51">
        <v>0</v>
      </c>
      <c r="AU45" s="51">
        <v>0</v>
      </c>
      <c r="AV45" s="51">
        <v>0</v>
      </c>
      <c r="AW45" s="267">
        <f t="shared" si="6"/>
        <v>1</v>
      </c>
      <c r="AX45" s="160"/>
      <c r="AY45" s="161" t="s">
        <v>41</v>
      </c>
      <c r="AZ45" s="268" t="s">
        <v>574</v>
      </c>
      <c r="BA45" s="268" t="s">
        <v>572</v>
      </c>
      <c r="BB45" s="190" t="str">
        <f t="shared" si="2"/>
        <v>SI</v>
      </c>
      <c r="BC45" s="191" t="str">
        <f t="shared" si="3"/>
        <v>NO</v>
      </c>
      <c r="BD45" s="162">
        <f t="shared" si="7"/>
        <v>0</v>
      </c>
      <c r="BE45" s="163" t="s">
        <v>364</v>
      </c>
      <c r="BF45" s="37"/>
      <c r="BG45" s="40"/>
    </row>
    <row r="46" spans="1:59" s="41" customFormat="1" ht="30" x14ac:dyDescent="0.25">
      <c r="A46" s="143">
        <v>30481288</v>
      </c>
      <c r="B46" s="144" t="s">
        <v>434</v>
      </c>
      <c r="C46" s="144" t="s">
        <v>136</v>
      </c>
      <c r="D46" s="143" t="s">
        <v>63</v>
      </c>
      <c r="E46" s="145" t="s">
        <v>63</v>
      </c>
      <c r="F46" s="145" t="s">
        <v>100</v>
      </c>
      <c r="G46" s="145" t="s">
        <v>37</v>
      </c>
      <c r="H46" s="145" t="s">
        <v>40</v>
      </c>
      <c r="I46" s="202">
        <v>122994</v>
      </c>
      <c r="J46" s="202">
        <v>16046</v>
      </c>
      <c r="K46" s="203">
        <f t="shared" ref="K46:K50" si="9">J46/I46</f>
        <v>0.13046164853570094</v>
      </c>
      <c r="L46" s="202">
        <v>0</v>
      </c>
      <c r="M46" s="145" t="s">
        <v>97</v>
      </c>
      <c r="N46" s="202">
        <v>29</v>
      </c>
      <c r="O46" s="145" t="s">
        <v>93</v>
      </c>
      <c r="P46" s="145" t="s">
        <v>92</v>
      </c>
      <c r="Q46" s="145" t="s">
        <v>100</v>
      </c>
      <c r="R46" s="148">
        <v>4587287</v>
      </c>
      <c r="S46" s="146">
        <v>43374</v>
      </c>
      <c r="T46" s="146">
        <v>44166</v>
      </c>
      <c r="U46" s="147">
        <v>1</v>
      </c>
      <c r="V46" s="146" t="s">
        <v>353</v>
      </c>
      <c r="W46" s="149">
        <v>0</v>
      </c>
      <c r="X46" s="149">
        <f t="shared" ref="X46:AI46" si="10">SUM(X47:X49)</f>
        <v>0</v>
      </c>
      <c r="Y46" s="149">
        <f t="shared" si="10"/>
        <v>0</v>
      </c>
      <c r="Z46" s="149">
        <f t="shared" si="10"/>
        <v>0</v>
      </c>
      <c r="AA46" s="149">
        <f t="shared" si="10"/>
        <v>0</v>
      </c>
      <c r="AB46" s="130">
        <f t="shared" si="10"/>
        <v>0</v>
      </c>
      <c r="AC46" s="130">
        <f t="shared" si="10"/>
        <v>0</v>
      </c>
      <c r="AD46" s="130">
        <f t="shared" si="10"/>
        <v>0</v>
      </c>
      <c r="AE46" s="130">
        <f t="shared" si="10"/>
        <v>0</v>
      </c>
      <c r="AF46" s="130">
        <f t="shared" si="10"/>
        <v>0</v>
      </c>
      <c r="AG46" s="130">
        <f t="shared" si="10"/>
        <v>0</v>
      </c>
      <c r="AH46" s="130">
        <f t="shared" si="10"/>
        <v>0</v>
      </c>
      <c r="AI46" s="130">
        <f t="shared" si="10"/>
        <v>0</v>
      </c>
      <c r="AJ46" s="248">
        <f t="shared" si="4"/>
        <v>0</v>
      </c>
      <c r="AK46" s="249" t="str">
        <f t="shared" si="5"/>
        <v>-</v>
      </c>
      <c r="AL46" s="149">
        <f t="shared" si="1"/>
        <v>4870914</v>
      </c>
      <c r="AM46" s="149">
        <v>0</v>
      </c>
      <c r="AN46" s="149">
        <v>3</v>
      </c>
      <c r="AO46" s="149">
        <v>2839808</v>
      </c>
      <c r="AP46" s="149">
        <v>2031103</v>
      </c>
      <c r="AQ46" s="149">
        <f>SUM(AQ47:AQ49)</f>
        <v>0</v>
      </c>
      <c r="AR46" s="130">
        <v>0</v>
      </c>
      <c r="AS46" s="130">
        <v>0</v>
      </c>
      <c r="AT46" s="130">
        <v>0</v>
      </c>
      <c r="AU46" s="130">
        <v>0</v>
      </c>
      <c r="AV46" s="130">
        <v>0</v>
      </c>
      <c r="AW46" s="267">
        <f t="shared" si="6"/>
        <v>1</v>
      </c>
      <c r="AX46" s="150"/>
      <c r="AY46" s="151" t="s">
        <v>41</v>
      </c>
      <c r="AZ46" s="269" t="s">
        <v>574</v>
      </c>
      <c r="BA46" s="268" t="s">
        <v>572</v>
      </c>
      <c r="BB46" s="190" t="str">
        <f t="shared" si="2"/>
        <v>SI</v>
      </c>
      <c r="BC46" s="191" t="str">
        <f t="shared" si="3"/>
        <v>NO</v>
      </c>
      <c r="BD46" s="162">
        <f t="shared" si="7"/>
        <v>1</v>
      </c>
      <c r="BE46" s="164" t="s">
        <v>364</v>
      </c>
      <c r="BF46" s="37"/>
      <c r="BG46" s="40"/>
    </row>
    <row r="47" spans="1:59" s="41" customFormat="1" ht="45" x14ac:dyDescent="0.25">
      <c r="A47" s="115">
        <v>30481288</v>
      </c>
      <c r="B47" s="111" t="s">
        <v>381</v>
      </c>
      <c r="C47" s="107" t="s">
        <v>136</v>
      </c>
      <c r="D47" s="108" t="s">
        <v>298</v>
      </c>
      <c r="E47" s="106" t="s">
        <v>303</v>
      </c>
      <c r="F47" s="106" t="s">
        <v>166</v>
      </c>
      <c r="G47" s="106" t="s">
        <v>37</v>
      </c>
      <c r="H47" s="194" t="s">
        <v>40</v>
      </c>
      <c r="I47" s="195">
        <v>9722</v>
      </c>
      <c r="J47" s="195">
        <v>1086</v>
      </c>
      <c r="K47" s="196">
        <f>J47/I47</f>
        <v>0.11170541040938078</v>
      </c>
      <c r="L47" s="195" t="s">
        <v>100</v>
      </c>
      <c r="M47" s="194" t="s">
        <v>97</v>
      </c>
      <c r="N47" s="195">
        <v>5.12</v>
      </c>
      <c r="O47" s="194" t="s">
        <v>93</v>
      </c>
      <c r="P47" s="194" t="s">
        <v>92</v>
      </c>
      <c r="Q47" s="194" t="s">
        <v>100</v>
      </c>
      <c r="R47" s="198">
        <v>1118735</v>
      </c>
      <c r="S47" s="201">
        <v>43554</v>
      </c>
      <c r="T47" s="201">
        <v>43914</v>
      </c>
      <c r="U47" s="200">
        <v>1</v>
      </c>
      <c r="V47" s="110" t="s">
        <v>353</v>
      </c>
      <c r="W47" s="326">
        <v>0</v>
      </c>
      <c r="X47" s="118"/>
      <c r="Y47" s="118"/>
      <c r="Z47" s="118"/>
      <c r="AA47" s="118"/>
      <c r="AB47" s="51"/>
      <c r="AC47" s="51"/>
      <c r="AD47" s="51"/>
      <c r="AE47" s="51"/>
      <c r="AF47" s="51"/>
      <c r="AG47" s="51"/>
      <c r="AH47" s="51"/>
      <c r="AI47" s="51"/>
      <c r="AJ47" s="248">
        <f t="shared" si="4"/>
        <v>0</v>
      </c>
      <c r="AK47" s="249" t="str">
        <f t="shared" si="5"/>
        <v>-</v>
      </c>
      <c r="AL47" s="264">
        <f t="shared" si="1"/>
        <v>1182992</v>
      </c>
      <c r="AM47" s="119">
        <v>0</v>
      </c>
      <c r="AN47" s="119">
        <v>0</v>
      </c>
      <c r="AO47" s="119">
        <v>777366</v>
      </c>
      <c r="AP47" s="119">
        <v>405626</v>
      </c>
      <c r="AQ47" s="119">
        <v>0</v>
      </c>
      <c r="AR47" s="247">
        <v>0</v>
      </c>
      <c r="AS47" s="51">
        <v>0</v>
      </c>
      <c r="AT47" s="51">
        <v>0</v>
      </c>
      <c r="AU47" s="51">
        <v>0</v>
      </c>
      <c r="AV47" s="51">
        <v>0</v>
      </c>
      <c r="AW47" s="267">
        <f t="shared" si="6"/>
        <v>1</v>
      </c>
      <c r="AX47" s="160"/>
      <c r="AY47" s="165" t="s">
        <v>41</v>
      </c>
      <c r="AZ47" s="268" t="s">
        <v>574</v>
      </c>
      <c r="BA47" s="268" t="s">
        <v>572</v>
      </c>
      <c r="BB47" s="190" t="str">
        <f t="shared" si="2"/>
        <v>SI</v>
      </c>
      <c r="BC47" s="191" t="str">
        <f t="shared" si="3"/>
        <v>NO</v>
      </c>
      <c r="BD47" s="162">
        <f t="shared" si="7"/>
        <v>0</v>
      </c>
      <c r="BE47" s="163" t="s">
        <v>364</v>
      </c>
      <c r="BF47" s="37"/>
      <c r="BG47" s="40"/>
    </row>
    <row r="48" spans="1:59" s="41" customFormat="1" ht="60" x14ac:dyDescent="0.25">
      <c r="A48" s="115">
        <v>30481288</v>
      </c>
      <c r="B48" s="111" t="s">
        <v>380</v>
      </c>
      <c r="C48" s="107" t="s">
        <v>136</v>
      </c>
      <c r="D48" s="108" t="s">
        <v>298</v>
      </c>
      <c r="E48" s="106" t="s">
        <v>89</v>
      </c>
      <c r="F48" s="106" t="s">
        <v>165</v>
      </c>
      <c r="G48" s="106" t="s">
        <v>37</v>
      </c>
      <c r="H48" s="194" t="s">
        <v>40</v>
      </c>
      <c r="I48" s="195">
        <v>79090</v>
      </c>
      <c r="J48" s="195">
        <v>13450</v>
      </c>
      <c r="K48" s="196">
        <f>J48/I48</f>
        <v>0.17005942597041346</v>
      </c>
      <c r="L48" s="195" t="s">
        <v>100</v>
      </c>
      <c r="M48" s="194" t="s">
        <v>97</v>
      </c>
      <c r="N48" s="195">
        <v>9.1999999999999993</v>
      </c>
      <c r="O48" s="194" t="s">
        <v>93</v>
      </c>
      <c r="P48" s="194" t="s">
        <v>92</v>
      </c>
      <c r="Q48" s="194" t="s">
        <v>100</v>
      </c>
      <c r="R48" s="198">
        <v>1237571.7760000001</v>
      </c>
      <c r="S48" s="199">
        <v>43424</v>
      </c>
      <c r="T48" s="201">
        <v>43874</v>
      </c>
      <c r="U48" s="200">
        <v>1</v>
      </c>
      <c r="V48" s="110" t="s">
        <v>353</v>
      </c>
      <c r="W48" s="326">
        <v>0</v>
      </c>
      <c r="X48" s="118"/>
      <c r="Y48" s="118"/>
      <c r="Z48" s="118"/>
      <c r="AA48" s="118"/>
      <c r="AB48" s="51"/>
      <c r="AC48" s="51"/>
      <c r="AD48" s="51"/>
      <c r="AE48" s="51"/>
      <c r="AF48" s="51"/>
      <c r="AG48" s="51"/>
      <c r="AH48" s="51"/>
      <c r="AI48" s="51"/>
      <c r="AJ48" s="248">
        <f t="shared" si="4"/>
        <v>0</v>
      </c>
      <c r="AK48" s="249" t="str">
        <f t="shared" si="5"/>
        <v>-</v>
      </c>
      <c r="AL48" s="264">
        <f t="shared" si="1"/>
        <v>1358413</v>
      </c>
      <c r="AM48" s="119">
        <v>0</v>
      </c>
      <c r="AN48" s="119">
        <v>0</v>
      </c>
      <c r="AO48" s="119">
        <v>881244</v>
      </c>
      <c r="AP48" s="119">
        <v>477169</v>
      </c>
      <c r="AQ48" s="119">
        <v>0</v>
      </c>
      <c r="AR48" s="247">
        <v>0</v>
      </c>
      <c r="AS48" s="51">
        <v>0</v>
      </c>
      <c r="AT48" s="51">
        <v>0</v>
      </c>
      <c r="AU48" s="51">
        <v>0</v>
      </c>
      <c r="AV48" s="51">
        <v>0</v>
      </c>
      <c r="AW48" s="267">
        <f t="shared" si="6"/>
        <v>1</v>
      </c>
      <c r="AX48" s="160"/>
      <c r="AY48" s="161" t="s">
        <v>41</v>
      </c>
      <c r="AZ48" s="268" t="s">
        <v>574</v>
      </c>
      <c r="BA48" s="268" t="s">
        <v>572</v>
      </c>
      <c r="BB48" s="190" t="str">
        <f t="shared" si="2"/>
        <v>SI</v>
      </c>
      <c r="BC48" s="191" t="str">
        <f t="shared" si="3"/>
        <v>NO</v>
      </c>
      <c r="BD48" s="162">
        <f t="shared" ref="BD48:BD79" si="11">IF(A48=A47,0,1)</f>
        <v>0</v>
      </c>
      <c r="BE48" s="163" t="s">
        <v>364</v>
      </c>
      <c r="BF48" s="37"/>
      <c r="BG48" s="40"/>
    </row>
    <row r="49" spans="1:59" s="41" customFormat="1" ht="30" x14ac:dyDescent="0.25">
      <c r="A49" s="115">
        <v>30481288</v>
      </c>
      <c r="B49" s="107" t="s">
        <v>379</v>
      </c>
      <c r="C49" s="107" t="s">
        <v>136</v>
      </c>
      <c r="D49" s="108" t="s">
        <v>52</v>
      </c>
      <c r="E49" s="106" t="s">
        <v>79</v>
      </c>
      <c r="F49" s="106" t="s">
        <v>164</v>
      </c>
      <c r="G49" s="106" t="s">
        <v>37</v>
      </c>
      <c r="H49" s="194" t="s">
        <v>40</v>
      </c>
      <c r="I49" s="195">
        <v>34182</v>
      </c>
      <c r="J49" s="195">
        <v>1510</v>
      </c>
      <c r="K49" s="196">
        <f>J49/I49</f>
        <v>4.4175296939909896E-2</v>
      </c>
      <c r="L49" s="195" t="s">
        <v>100</v>
      </c>
      <c r="M49" s="194" t="s">
        <v>97</v>
      </c>
      <c r="N49" s="195">
        <v>15</v>
      </c>
      <c r="O49" s="197" t="s">
        <v>93</v>
      </c>
      <c r="P49" s="194" t="s">
        <v>92</v>
      </c>
      <c r="Q49" s="194" t="s">
        <v>100</v>
      </c>
      <c r="R49" s="198">
        <v>2230979.9649999999</v>
      </c>
      <c r="S49" s="199">
        <v>43551</v>
      </c>
      <c r="T49" s="199">
        <v>44031</v>
      </c>
      <c r="U49" s="200">
        <v>1</v>
      </c>
      <c r="V49" s="110" t="s">
        <v>353</v>
      </c>
      <c r="W49" s="326">
        <v>0</v>
      </c>
      <c r="X49" s="118"/>
      <c r="Y49" s="118"/>
      <c r="Z49" s="118"/>
      <c r="AA49" s="118"/>
      <c r="AB49" s="51"/>
      <c r="AC49" s="51"/>
      <c r="AD49" s="51"/>
      <c r="AE49" s="51"/>
      <c r="AF49" s="51"/>
      <c r="AG49" s="51"/>
      <c r="AH49" s="51"/>
      <c r="AI49" s="51"/>
      <c r="AJ49" s="248">
        <f t="shared" si="4"/>
        <v>0</v>
      </c>
      <c r="AK49" s="249" t="str">
        <f t="shared" si="5"/>
        <v>-</v>
      </c>
      <c r="AL49" s="264">
        <f t="shared" si="1"/>
        <v>2329506</v>
      </c>
      <c r="AM49" s="119">
        <v>0</v>
      </c>
      <c r="AN49" s="119">
        <v>0</v>
      </c>
      <c r="AO49" s="119">
        <v>1181198</v>
      </c>
      <c r="AP49" s="119">
        <v>1148308</v>
      </c>
      <c r="AQ49" s="119">
        <v>0</v>
      </c>
      <c r="AR49" s="247">
        <v>0</v>
      </c>
      <c r="AS49" s="51">
        <v>0</v>
      </c>
      <c r="AT49" s="51">
        <v>0</v>
      </c>
      <c r="AU49" s="51">
        <v>0</v>
      </c>
      <c r="AV49" s="51">
        <v>0</v>
      </c>
      <c r="AW49" s="267">
        <f t="shared" si="6"/>
        <v>1</v>
      </c>
      <c r="AX49" s="160"/>
      <c r="AY49" s="161" t="s">
        <v>41</v>
      </c>
      <c r="AZ49" s="268" t="s">
        <v>574</v>
      </c>
      <c r="BA49" s="268" t="s">
        <v>572</v>
      </c>
      <c r="BB49" s="190" t="str">
        <f t="shared" si="2"/>
        <v>SI</v>
      </c>
      <c r="BC49" s="191" t="str">
        <f t="shared" si="3"/>
        <v>NO</v>
      </c>
      <c r="BD49" s="162">
        <f t="shared" si="11"/>
        <v>0</v>
      </c>
      <c r="BE49" s="163" t="s">
        <v>364</v>
      </c>
      <c r="BF49" s="37"/>
      <c r="BG49" s="40"/>
    </row>
    <row r="50" spans="1:59" s="41" customFormat="1" ht="30" x14ac:dyDescent="0.25">
      <c r="A50" s="143">
        <v>40002696</v>
      </c>
      <c r="B50" s="144" t="s">
        <v>435</v>
      </c>
      <c r="C50" s="144" t="s">
        <v>136</v>
      </c>
      <c r="D50" s="143" t="s">
        <v>63</v>
      </c>
      <c r="E50" s="145" t="s">
        <v>63</v>
      </c>
      <c r="F50" s="145" t="s">
        <v>100</v>
      </c>
      <c r="G50" s="145" t="s">
        <v>37</v>
      </c>
      <c r="H50" s="145" t="s">
        <v>40</v>
      </c>
      <c r="I50" s="202">
        <v>264756</v>
      </c>
      <c r="J50" s="202">
        <v>52517</v>
      </c>
      <c r="K50" s="203">
        <f t="shared" si="9"/>
        <v>0.19835999939566998</v>
      </c>
      <c r="L50" s="202">
        <v>0</v>
      </c>
      <c r="M50" s="145" t="s">
        <v>97</v>
      </c>
      <c r="N50" s="202">
        <v>108153.74999999997</v>
      </c>
      <c r="O50" s="145" t="s">
        <v>5</v>
      </c>
      <c r="P50" s="145" t="s">
        <v>5</v>
      </c>
      <c r="Q50" s="145" t="s">
        <v>100</v>
      </c>
      <c r="R50" s="148">
        <v>18002735</v>
      </c>
      <c r="S50" s="204">
        <v>43646</v>
      </c>
      <c r="T50" s="146">
        <v>46357</v>
      </c>
      <c r="U50" s="147">
        <v>0</v>
      </c>
      <c r="V50" s="146" t="s">
        <v>353</v>
      </c>
      <c r="W50" s="149">
        <v>4676495</v>
      </c>
      <c r="X50" s="149">
        <f t="shared" ref="X50:AI50" si="12">SUM(X51:X78)</f>
        <v>0</v>
      </c>
      <c r="Y50" s="149">
        <f t="shared" si="12"/>
        <v>1223006</v>
      </c>
      <c r="Z50" s="149">
        <f t="shared" si="12"/>
        <v>640960</v>
      </c>
      <c r="AA50" s="149">
        <f t="shared" si="12"/>
        <v>372739</v>
      </c>
      <c r="AB50" s="130">
        <f t="shared" si="12"/>
        <v>204300</v>
      </c>
      <c r="AC50" s="130">
        <f t="shared" si="12"/>
        <v>557349</v>
      </c>
      <c r="AD50" s="130">
        <f t="shared" si="12"/>
        <v>118650</v>
      </c>
      <c r="AE50" s="130">
        <f t="shared" si="12"/>
        <v>153046</v>
      </c>
      <c r="AF50" s="130">
        <f t="shared" si="12"/>
        <v>315000</v>
      </c>
      <c r="AG50" s="130">
        <f t="shared" si="12"/>
        <v>369318</v>
      </c>
      <c r="AH50" s="130">
        <f t="shared" si="12"/>
        <v>430182</v>
      </c>
      <c r="AI50" s="130">
        <f t="shared" si="12"/>
        <v>367668</v>
      </c>
      <c r="AJ50" s="248">
        <f t="shared" si="4"/>
        <v>4752218</v>
      </c>
      <c r="AK50" s="249">
        <f t="shared" si="5"/>
        <v>0.52200000000000002</v>
      </c>
      <c r="AL50" s="149">
        <f t="shared" si="1"/>
        <v>102497125</v>
      </c>
      <c r="AM50" s="149">
        <v>610123</v>
      </c>
      <c r="AN50" s="149">
        <v>1394279</v>
      </c>
      <c r="AO50" s="149">
        <v>1549827</v>
      </c>
      <c r="AP50" s="149">
        <v>15823630</v>
      </c>
      <c r="AQ50" s="149">
        <f>SUM(AQ51:AQ78)</f>
        <v>10767048</v>
      </c>
      <c r="AR50" s="130">
        <v>4752218</v>
      </c>
      <c r="AS50" s="130">
        <v>16900000</v>
      </c>
      <c r="AT50" s="130">
        <v>16900000</v>
      </c>
      <c r="AU50" s="130">
        <v>16900000</v>
      </c>
      <c r="AV50" s="130">
        <v>16900000</v>
      </c>
      <c r="AW50" s="267">
        <f t="shared" si="6"/>
        <v>0.31792025386077905</v>
      </c>
      <c r="AX50" s="150"/>
      <c r="AY50" s="151" t="s">
        <v>41</v>
      </c>
      <c r="AZ50" s="269" t="s">
        <v>574</v>
      </c>
      <c r="BA50" s="268" t="s">
        <v>640</v>
      </c>
      <c r="BB50" s="190" t="str">
        <f t="shared" si="2"/>
        <v>SI</v>
      </c>
      <c r="BC50" s="191" t="str">
        <f t="shared" si="3"/>
        <v>NO</v>
      </c>
      <c r="BD50" s="162">
        <f t="shared" si="11"/>
        <v>1</v>
      </c>
      <c r="BE50" s="164" t="s">
        <v>364</v>
      </c>
      <c r="BF50" s="37"/>
      <c r="BG50" s="40"/>
    </row>
    <row r="51" spans="1:59" s="41" customFormat="1" ht="45" x14ac:dyDescent="0.25">
      <c r="A51" s="115">
        <v>40002696</v>
      </c>
      <c r="B51" s="107" t="s">
        <v>436</v>
      </c>
      <c r="C51" s="107" t="s">
        <v>136</v>
      </c>
      <c r="D51" s="108" t="s">
        <v>298</v>
      </c>
      <c r="E51" s="106" t="s">
        <v>54</v>
      </c>
      <c r="F51" s="106" t="s">
        <v>255</v>
      </c>
      <c r="G51" s="106" t="s">
        <v>37</v>
      </c>
      <c r="H51" s="194" t="s">
        <v>40</v>
      </c>
      <c r="I51" s="195">
        <v>24533</v>
      </c>
      <c r="J51" s="195">
        <v>10303</v>
      </c>
      <c r="K51" s="196">
        <f>J51/I51</f>
        <v>0.41996494517588556</v>
      </c>
      <c r="L51" s="195" t="s">
        <v>100</v>
      </c>
      <c r="M51" s="194" t="s">
        <v>97</v>
      </c>
      <c r="N51" s="195">
        <v>4.2</v>
      </c>
      <c r="O51" s="309" t="s">
        <v>5</v>
      </c>
      <c r="P51" s="310" t="s">
        <v>5</v>
      </c>
      <c r="Q51" s="194" t="s">
        <v>100</v>
      </c>
      <c r="R51" s="198">
        <v>757523</v>
      </c>
      <c r="S51" s="199">
        <v>44021</v>
      </c>
      <c r="T51" s="283">
        <v>44201</v>
      </c>
      <c r="U51" s="281">
        <v>0.57999999999999996</v>
      </c>
      <c r="V51" s="110" t="s">
        <v>353</v>
      </c>
      <c r="W51" s="326">
        <v>0</v>
      </c>
      <c r="X51" s="118"/>
      <c r="Y51" s="118"/>
      <c r="Z51" s="118"/>
      <c r="AA51" s="118"/>
      <c r="AB51" s="51"/>
      <c r="AC51" s="51"/>
      <c r="AD51" s="51"/>
      <c r="AE51" s="51"/>
      <c r="AF51" s="51"/>
      <c r="AG51" s="51"/>
      <c r="AH51" s="51"/>
      <c r="AI51" s="51"/>
      <c r="AJ51" s="248">
        <f t="shared" si="4"/>
        <v>0</v>
      </c>
      <c r="AK51" s="249" t="str">
        <f t="shared" si="5"/>
        <v>-</v>
      </c>
      <c r="AL51" s="264">
        <f t="shared" si="1"/>
        <v>930397</v>
      </c>
      <c r="AM51" s="118">
        <v>0</v>
      </c>
      <c r="AN51" s="118">
        <v>0</v>
      </c>
      <c r="AO51" s="118">
        <v>1</v>
      </c>
      <c r="AP51" s="118">
        <v>339900</v>
      </c>
      <c r="AQ51" s="118">
        <v>590496</v>
      </c>
      <c r="AR51" s="247">
        <v>0</v>
      </c>
      <c r="AS51" s="51">
        <v>0</v>
      </c>
      <c r="AT51" s="51">
        <v>0</v>
      </c>
      <c r="AU51" s="51">
        <v>0</v>
      </c>
      <c r="AV51" s="136">
        <v>0</v>
      </c>
      <c r="AW51" s="267">
        <f t="shared" si="6"/>
        <v>1</v>
      </c>
      <c r="AX51" s="141"/>
      <c r="AY51" s="161" t="s">
        <v>40</v>
      </c>
      <c r="AZ51" s="268" t="s">
        <v>574</v>
      </c>
      <c r="BA51" s="268" t="s">
        <v>640</v>
      </c>
      <c r="BB51" s="190" t="str">
        <f t="shared" si="2"/>
        <v>SI</v>
      </c>
      <c r="BC51" s="191" t="str">
        <f t="shared" si="3"/>
        <v>NO</v>
      </c>
      <c r="BD51" s="162">
        <f t="shared" si="11"/>
        <v>0</v>
      </c>
      <c r="BE51" s="163" t="s">
        <v>364</v>
      </c>
      <c r="BF51" s="37"/>
      <c r="BG51" s="40"/>
    </row>
    <row r="52" spans="1:59" s="41" customFormat="1" ht="60" x14ac:dyDescent="0.25">
      <c r="A52" s="115">
        <v>40002696</v>
      </c>
      <c r="B52" s="107" t="s">
        <v>437</v>
      </c>
      <c r="C52" s="107" t="s">
        <v>136</v>
      </c>
      <c r="D52" s="108" t="s">
        <v>298</v>
      </c>
      <c r="E52" s="106" t="s">
        <v>54</v>
      </c>
      <c r="F52" s="106" t="s">
        <v>253</v>
      </c>
      <c r="G52" s="106" t="s">
        <v>37</v>
      </c>
      <c r="H52" s="194" t="s">
        <v>40</v>
      </c>
      <c r="I52" s="195">
        <v>24533</v>
      </c>
      <c r="J52" s="195">
        <v>10303</v>
      </c>
      <c r="K52" s="196">
        <f>J52/I52</f>
        <v>0.41996494517588556</v>
      </c>
      <c r="L52" s="195" t="s">
        <v>100</v>
      </c>
      <c r="M52" s="194" t="s">
        <v>97</v>
      </c>
      <c r="N52" s="195">
        <v>15.72</v>
      </c>
      <c r="O52" s="309" t="s">
        <v>93</v>
      </c>
      <c r="P52" s="310" t="s">
        <v>92</v>
      </c>
      <c r="Q52" s="194" t="s">
        <v>100</v>
      </c>
      <c r="R52" s="198">
        <v>3557036</v>
      </c>
      <c r="S52" s="199">
        <v>43789</v>
      </c>
      <c r="T52" s="280">
        <v>44225</v>
      </c>
      <c r="U52" s="281">
        <v>1</v>
      </c>
      <c r="V52" s="110" t="s">
        <v>353</v>
      </c>
      <c r="W52" s="326">
        <v>0</v>
      </c>
      <c r="X52" s="118"/>
      <c r="Y52" s="118"/>
      <c r="Z52" s="118"/>
      <c r="AA52" s="118"/>
      <c r="AB52" s="51"/>
      <c r="AC52" s="51"/>
      <c r="AD52" s="51"/>
      <c r="AE52" s="51"/>
      <c r="AF52" s="51"/>
      <c r="AG52" s="51"/>
      <c r="AH52" s="51"/>
      <c r="AI52" s="51"/>
      <c r="AJ52" s="248">
        <f t="shared" si="4"/>
        <v>0</v>
      </c>
      <c r="AK52" s="249" t="str">
        <f t="shared" si="5"/>
        <v>-</v>
      </c>
      <c r="AL52" s="264">
        <f t="shared" si="1"/>
        <v>4032248</v>
      </c>
      <c r="AM52" s="118">
        <v>0</v>
      </c>
      <c r="AN52" s="118">
        <v>0</v>
      </c>
      <c r="AO52" s="118">
        <v>0</v>
      </c>
      <c r="AP52" s="118">
        <v>3248767</v>
      </c>
      <c r="AQ52" s="118">
        <v>783481</v>
      </c>
      <c r="AR52" s="247">
        <v>0</v>
      </c>
      <c r="AS52" s="51">
        <v>0</v>
      </c>
      <c r="AT52" s="51">
        <v>0</v>
      </c>
      <c r="AU52" s="51">
        <v>0</v>
      </c>
      <c r="AV52" s="136">
        <v>0</v>
      </c>
      <c r="AW52" s="267">
        <f t="shared" si="6"/>
        <v>1</v>
      </c>
      <c r="AX52" s="141" t="s">
        <v>649</v>
      </c>
      <c r="AY52" s="161" t="s">
        <v>41</v>
      </c>
      <c r="AZ52" s="268" t="s">
        <v>574</v>
      </c>
      <c r="BA52" s="268" t="s">
        <v>572</v>
      </c>
      <c r="BB52" s="190" t="str">
        <f t="shared" si="2"/>
        <v>SI</v>
      </c>
      <c r="BC52" s="191" t="str">
        <f t="shared" si="3"/>
        <v>NO</v>
      </c>
      <c r="BD52" s="162">
        <f t="shared" si="11"/>
        <v>0</v>
      </c>
      <c r="BE52" s="163" t="s">
        <v>364</v>
      </c>
      <c r="BF52" s="37"/>
      <c r="BG52" s="40"/>
    </row>
    <row r="53" spans="1:59" s="41" customFormat="1" ht="45" x14ac:dyDescent="0.25">
      <c r="A53" s="115">
        <v>40002696</v>
      </c>
      <c r="B53" s="107" t="s">
        <v>382</v>
      </c>
      <c r="C53" s="107" t="s">
        <v>136</v>
      </c>
      <c r="D53" s="108" t="s">
        <v>298</v>
      </c>
      <c r="E53" s="106" t="s">
        <v>54</v>
      </c>
      <c r="F53" s="106" t="s">
        <v>175</v>
      </c>
      <c r="G53" s="106" t="s">
        <v>37</v>
      </c>
      <c r="H53" s="194" t="s">
        <v>40</v>
      </c>
      <c r="I53" s="195">
        <v>24533</v>
      </c>
      <c r="J53" s="195">
        <v>10303</v>
      </c>
      <c r="K53" s="196">
        <f>J53/I53</f>
        <v>0.41996494517588556</v>
      </c>
      <c r="L53" s="195" t="s">
        <v>100</v>
      </c>
      <c r="M53" s="194" t="s">
        <v>97</v>
      </c>
      <c r="N53" s="195" t="s">
        <v>584</v>
      </c>
      <c r="O53" s="197" t="s">
        <v>93</v>
      </c>
      <c r="P53" s="194" t="s">
        <v>92</v>
      </c>
      <c r="Q53" s="194" t="s">
        <v>100</v>
      </c>
      <c r="R53" s="198">
        <v>757979</v>
      </c>
      <c r="S53" s="199">
        <v>43686</v>
      </c>
      <c r="T53" s="280">
        <v>43974</v>
      </c>
      <c r="U53" s="281">
        <v>1</v>
      </c>
      <c r="V53" s="110" t="s">
        <v>353</v>
      </c>
      <c r="W53" s="326">
        <v>0</v>
      </c>
      <c r="X53" s="118"/>
      <c r="Y53" s="118"/>
      <c r="Z53" s="118"/>
      <c r="AA53" s="118"/>
      <c r="AB53" s="51"/>
      <c r="AC53" s="51"/>
      <c r="AD53" s="51"/>
      <c r="AE53" s="51"/>
      <c r="AF53" s="51"/>
      <c r="AG53" s="51"/>
      <c r="AH53" s="51"/>
      <c r="AI53" s="51"/>
      <c r="AJ53" s="248">
        <f t="shared" si="4"/>
        <v>0</v>
      </c>
      <c r="AK53" s="249" t="str">
        <f t="shared" si="5"/>
        <v>-</v>
      </c>
      <c r="AL53" s="264">
        <f t="shared" si="1"/>
        <v>803308</v>
      </c>
      <c r="AM53" s="118">
        <v>0</v>
      </c>
      <c r="AN53" s="118">
        <v>0</v>
      </c>
      <c r="AO53" s="118">
        <v>166731</v>
      </c>
      <c r="AP53" s="118">
        <v>636577</v>
      </c>
      <c r="AQ53" s="118">
        <v>0</v>
      </c>
      <c r="AR53" s="247">
        <v>0</v>
      </c>
      <c r="AS53" s="51">
        <v>0</v>
      </c>
      <c r="AT53" s="51">
        <v>0</v>
      </c>
      <c r="AU53" s="51">
        <v>0</v>
      </c>
      <c r="AV53" s="136">
        <v>0</v>
      </c>
      <c r="AW53" s="267">
        <f t="shared" si="6"/>
        <v>1</v>
      </c>
      <c r="AX53" s="141"/>
      <c r="AY53" s="161" t="s">
        <v>41</v>
      </c>
      <c r="AZ53" s="268" t="s">
        <v>574</v>
      </c>
      <c r="BA53" s="268" t="s">
        <v>572</v>
      </c>
      <c r="BB53" s="190" t="str">
        <f t="shared" si="2"/>
        <v>SI</v>
      </c>
      <c r="BC53" s="191" t="str">
        <f t="shared" si="3"/>
        <v>NO</v>
      </c>
      <c r="BD53" s="162">
        <f t="shared" si="11"/>
        <v>0</v>
      </c>
      <c r="BE53" s="163" t="s">
        <v>364</v>
      </c>
      <c r="BF53" s="37"/>
      <c r="BG53" s="40"/>
    </row>
    <row r="54" spans="1:59" s="41" customFormat="1" ht="45" x14ac:dyDescent="0.25">
      <c r="A54" s="115">
        <v>40002696</v>
      </c>
      <c r="B54" s="107" t="s">
        <v>383</v>
      </c>
      <c r="C54" s="107" t="s">
        <v>136</v>
      </c>
      <c r="D54" s="108" t="s">
        <v>298</v>
      </c>
      <c r="E54" s="106" t="s">
        <v>56</v>
      </c>
      <c r="F54" s="106" t="s">
        <v>307</v>
      </c>
      <c r="G54" s="106" t="s">
        <v>37</v>
      </c>
      <c r="H54" s="194" t="s">
        <v>40</v>
      </c>
      <c r="I54" s="195">
        <v>17526</v>
      </c>
      <c r="J54" s="195">
        <v>1200</v>
      </c>
      <c r="K54" s="196">
        <f>J54/I54</f>
        <v>6.8469702156795612E-2</v>
      </c>
      <c r="L54" s="195" t="s">
        <v>100</v>
      </c>
      <c r="M54" s="194" t="s">
        <v>97</v>
      </c>
      <c r="N54" s="195">
        <v>5</v>
      </c>
      <c r="O54" s="197" t="s">
        <v>93</v>
      </c>
      <c r="P54" s="194" t="s">
        <v>92</v>
      </c>
      <c r="Q54" s="194" t="s">
        <v>100</v>
      </c>
      <c r="R54" s="198">
        <v>1003389</v>
      </c>
      <c r="S54" s="199">
        <v>44035</v>
      </c>
      <c r="T54" s="280"/>
      <c r="U54" s="281">
        <v>1</v>
      </c>
      <c r="V54" s="110" t="s">
        <v>353</v>
      </c>
      <c r="W54" s="326">
        <v>0</v>
      </c>
      <c r="X54" s="118"/>
      <c r="Y54" s="118"/>
      <c r="Z54" s="118"/>
      <c r="AA54" s="118"/>
      <c r="AB54" s="51"/>
      <c r="AC54" s="51"/>
      <c r="AD54" s="51"/>
      <c r="AE54" s="51"/>
      <c r="AF54" s="51"/>
      <c r="AG54" s="51"/>
      <c r="AH54" s="51"/>
      <c r="AI54" s="51"/>
      <c r="AJ54" s="248">
        <f t="shared" si="4"/>
        <v>0</v>
      </c>
      <c r="AK54" s="249" t="str">
        <f t="shared" si="5"/>
        <v>-</v>
      </c>
      <c r="AL54" s="264">
        <f t="shared" si="1"/>
        <v>900208</v>
      </c>
      <c r="AM54" s="118">
        <v>0</v>
      </c>
      <c r="AN54" s="118">
        <v>0</v>
      </c>
      <c r="AO54" s="118">
        <v>186953</v>
      </c>
      <c r="AP54" s="118">
        <v>713255</v>
      </c>
      <c r="AQ54" s="118">
        <v>0</v>
      </c>
      <c r="AR54" s="247">
        <v>0</v>
      </c>
      <c r="AS54" s="51">
        <v>0</v>
      </c>
      <c r="AT54" s="51">
        <v>0</v>
      </c>
      <c r="AU54" s="51">
        <v>0</v>
      </c>
      <c r="AV54" s="136">
        <v>0</v>
      </c>
      <c r="AW54" s="267">
        <f t="shared" si="6"/>
        <v>1</v>
      </c>
      <c r="AX54" s="160"/>
      <c r="AY54" s="161" t="s">
        <v>41</v>
      </c>
      <c r="AZ54" s="268" t="s">
        <v>574</v>
      </c>
      <c r="BA54" s="268" t="s">
        <v>572</v>
      </c>
      <c r="BB54" s="190" t="str">
        <f t="shared" si="2"/>
        <v>SI</v>
      </c>
      <c r="BC54" s="191" t="str">
        <f t="shared" si="3"/>
        <v>NO</v>
      </c>
      <c r="BD54" s="162">
        <f t="shared" si="11"/>
        <v>0</v>
      </c>
      <c r="BE54" s="163" t="s">
        <v>364</v>
      </c>
      <c r="BF54" s="37"/>
      <c r="BG54" s="40"/>
    </row>
    <row r="55" spans="1:59" s="41" customFormat="1" ht="45" x14ac:dyDescent="0.25">
      <c r="A55" s="115">
        <v>40002696</v>
      </c>
      <c r="B55" s="107" t="s">
        <v>384</v>
      </c>
      <c r="C55" s="107" t="s">
        <v>136</v>
      </c>
      <c r="D55" s="108" t="s">
        <v>298</v>
      </c>
      <c r="E55" s="106" t="s">
        <v>56</v>
      </c>
      <c r="F55" s="106" t="s">
        <v>169</v>
      </c>
      <c r="G55" s="106" t="s">
        <v>37</v>
      </c>
      <c r="H55" s="194" t="s">
        <v>40</v>
      </c>
      <c r="I55" s="195">
        <v>17526</v>
      </c>
      <c r="J55" s="195">
        <v>1200</v>
      </c>
      <c r="K55" s="196">
        <f>J55/I55</f>
        <v>6.8469702156795612E-2</v>
      </c>
      <c r="L55" s="195" t="s">
        <v>100</v>
      </c>
      <c r="M55" s="194" t="s">
        <v>97</v>
      </c>
      <c r="N55" s="195" t="s">
        <v>585</v>
      </c>
      <c r="O55" s="309" t="s">
        <v>93</v>
      </c>
      <c r="P55" s="310" t="s">
        <v>92</v>
      </c>
      <c r="Q55" s="194" t="s">
        <v>100</v>
      </c>
      <c r="R55" s="198">
        <v>1474266</v>
      </c>
      <c r="S55" s="199">
        <v>43799</v>
      </c>
      <c r="T55" s="280">
        <v>44219</v>
      </c>
      <c r="U55" s="281">
        <v>1</v>
      </c>
      <c r="V55" s="110" t="s">
        <v>353</v>
      </c>
      <c r="W55" s="326">
        <v>0</v>
      </c>
      <c r="X55" s="118"/>
      <c r="Y55" s="118"/>
      <c r="Z55" s="118"/>
      <c r="AA55" s="118"/>
      <c r="AB55" s="51"/>
      <c r="AC55" s="51"/>
      <c r="AD55" s="51"/>
      <c r="AE55" s="51"/>
      <c r="AF55" s="51"/>
      <c r="AG55" s="51"/>
      <c r="AH55" s="51"/>
      <c r="AI55" s="51"/>
      <c r="AJ55" s="248">
        <f t="shared" si="4"/>
        <v>0</v>
      </c>
      <c r="AK55" s="249" t="str">
        <f t="shared" si="5"/>
        <v>-</v>
      </c>
      <c r="AL55" s="264">
        <f t="shared" si="1"/>
        <v>1561717</v>
      </c>
      <c r="AM55" s="118">
        <v>0</v>
      </c>
      <c r="AN55" s="118">
        <v>0</v>
      </c>
      <c r="AO55" s="118">
        <v>0</v>
      </c>
      <c r="AP55" s="118">
        <v>1233181</v>
      </c>
      <c r="AQ55" s="118">
        <v>328536</v>
      </c>
      <c r="AR55" s="247">
        <v>0</v>
      </c>
      <c r="AS55" s="51">
        <v>0</v>
      </c>
      <c r="AT55" s="51">
        <v>0</v>
      </c>
      <c r="AU55" s="51">
        <v>0</v>
      </c>
      <c r="AV55" s="136">
        <v>0</v>
      </c>
      <c r="AW55" s="267">
        <f t="shared" si="6"/>
        <v>1</v>
      </c>
      <c r="AX55" s="141" t="s">
        <v>649</v>
      </c>
      <c r="AY55" s="161" t="s">
        <v>41</v>
      </c>
      <c r="AZ55" s="268" t="s">
        <v>574</v>
      </c>
      <c r="BA55" s="268" t="s">
        <v>572</v>
      </c>
      <c r="BB55" s="190" t="str">
        <f t="shared" si="2"/>
        <v>SI</v>
      </c>
      <c r="BC55" s="191" t="str">
        <f t="shared" si="3"/>
        <v>NO</v>
      </c>
      <c r="BD55" s="162">
        <f t="shared" si="11"/>
        <v>0</v>
      </c>
      <c r="BE55" s="163" t="s">
        <v>364</v>
      </c>
      <c r="BF55" s="37"/>
      <c r="BG55" s="40"/>
    </row>
    <row r="56" spans="1:59" s="41" customFormat="1" ht="45" x14ac:dyDescent="0.25">
      <c r="A56" s="115">
        <v>40002696</v>
      </c>
      <c r="B56" s="107" t="s">
        <v>438</v>
      </c>
      <c r="C56" s="107" t="s">
        <v>136</v>
      </c>
      <c r="D56" s="108" t="s">
        <v>298</v>
      </c>
      <c r="E56" s="106" t="s">
        <v>65</v>
      </c>
      <c r="F56" s="106" t="s">
        <v>326</v>
      </c>
      <c r="G56" s="106" t="s">
        <v>37</v>
      </c>
      <c r="H56" s="194" t="s">
        <v>40</v>
      </c>
      <c r="I56" s="195">
        <v>55002</v>
      </c>
      <c r="J56" s="195">
        <v>7817</v>
      </c>
      <c r="K56" s="196">
        <v>0.14212210465073996</v>
      </c>
      <c r="L56" s="195">
        <v>10</v>
      </c>
      <c r="M56" s="194" t="s">
        <v>97</v>
      </c>
      <c r="N56" s="195">
        <v>11.5</v>
      </c>
      <c r="O56" s="197" t="s">
        <v>5</v>
      </c>
      <c r="P56" s="194" t="s">
        <v>5</v>
      </c>
      <c r="Q56" s="194" t="s">
        <v>100</v>
      </c>
      <c r="R56" s="198">
        <v>2427101</v>
      </c>
      <c r="S56" s="199">
        <v>44107</v>
      </c>
      <c r="T56" s="199">
        <v>44677</v>
      </c>
      <c r="U56" s="200">
        <v>0.39429999999999998</v>
      </c>
      <c r="V56" s="110" t="s">
        <v>353</v>
      </c>
      <c r="W56" s="326">
        <v>1749030</v>
      </c>
      <c r="X56" s="118">
        <v>0</v>
      </c>
      <c r="Y56" s="118">
        <v>169688</v>
      </c>
      <c r="Z56" s="118">
        <v>0</v>
      </c>
      <c r="AA56" s="118">
        <v>96000</v>
      </c>
      <c r="AB56" s="51">
        <v>0</v>
      </c>
      <c r="AC56" s="51">
        <v>0</v>
      </c>
      <c r="AD56" s="51">
        <v>0</v>
      </c>
      <c r="AE56" s="51">
        <v>128172</v>
      </c>
      <c r="AF56" s="51">
        <v>315000</v>
      </c>
      <c r="AG56" s="51">
        <v>369318</v>
      </c>
      <c r="AH56" s="51">
        <v>303184</v>
      </c>
      <c r="AI56" s="51">
        <v>367668</v>
      </c>
      <c r="AJ56" s="248">
        <f t="shared" si="4"/>
        <v>1749030</v>
      </c>
      <c r="AK56" s="249">
        <f t="shared" si="5"/>
        <v>0.152</v>
      </c>
      <c r="AL56" s="264">
        <f t="shared" si="1"/>
        <v>2730490</v>
      </c>
      <c r="AM56" s="118">
        <v>0</v>
      </c>
      <c r="AN56" s="118">
        <v>0</v>
      </c>
      <c r="AO56" s="118">
        <v>1</v>
      </c>
      <c r="AP56" s="118">
        <v>140000</v>
      </c>
      <c r="AQ56" s="118">
        <v>841459</v>
      </c>
      <c r="AR56" s="247">
        <v>1749030</v>
      </c>
      <c r="AS56" s="51">
        <v>0</v>
      </c>
      <c r="AT56" s="51">
        <v>0</v>
      </c>
      <c r="AU56" s="51">
        <v>0</v>
      </c>
      <c r="AV56" s="136">
        <v>0</v>
      </c>
      <c r="AW56" s="267">
        <f t="shared" si="6"/>
        <v>0.45674878867895508</v>
      </c>
      <c r="AX56" s="141" t="s">
        <v>663</v>
      </c>
      <c r="AY56" s="161" t="s">
        <v>41</v>
      </c>
      <c r="AZ56" s="268" t="s">
        <v>574</v>
      </c>
      <c r="BA56" s="268" t="s">
        <v>640</v>
      </c>
      <c r="BB56" s="190" t="str">
        <f t="shared" si="2"/>
        <v>SI</v>
      </c>
      <c r="BC56" s="191" t="str">
        <f t="shared" si="3"/>
        <v>NO</v>
      </c>
      <c r="BD56" s="162">
        <f t="shared" si="11"/>
        <v>0</v>
      </c>
      <c r="BE56" s="163" t="s">
        <v>364</v>
      </c>
      <c r="BF56" s="37"/>
      <c r="BG56" s="40"/>
    </row>
    <row r="57" spans="1:59" s="41" customFormat="1" ht="45" x14ac:dyDescent="0.25">
      <c r="A57" s="115">
        <v>40002696</v>
      </c>
      <c r="B57" s="107" t="s">
        <v>439</v>
      </c>
      <c r="C57" s="107" t="s">
        <v>136</v>
      </c>
      <c r="D57" s="108" t="s">
        <v>298</v>
      </c>
      <c r="E57" s="106" t="s">
        <v>65</v>
      </c>
      <c r="F57" s="106" t="s">
        <v>326</v>
      </c>
      <c r="G57" s="106" t="s">
        <v>37</v>
      </c>
      <c r="H57" s="194" t="s">
        <v>40</v>
      </c>
      <c r="I57" s="195">
        <v>23612</v>
      </c>
      <c r="J57" s="195">
        <v>7644</v>
      </c>
      <c r="K57" s="196">
        <v>0.32373369473149244</v>
      </c>
      <c r="L57" s="195">
        <v>6</v>
      </c>
      <c r="M57" s="194" t="s">
        <v>97</v>
      </c>
      <c r="N57" s="195">
        <v>11.5</v>
      </c>
      <c r="O57" s="197" t="s">
        <v>5</v>
      </c>
      <c r="P57" s="194" t="s">
        <v>5</v>
      </c>
      <c r="Q57" s="194" t="s">
        <v>100</v>
      </c>
      <c r="R57" s="198">
        <v>2287601</v>
      </c>
      <c r="S57" s="199">
        <v>44040</v>
      </c>
      <c r="T57" s="199">
        <v>44490</v>
      </c>
      <c r="U57" s="200">
        <v>0.71179999999999999</v>
      </c>
      <c r="V57" s="110" t="s">
        <v>353</v>
      </c>
      <c r="W57" s="326">
        <v>498678</v>
      </c>
      <c r="X57" s="118">
        <v>0</v>
      </c>
      <c r="Y57" s="118">
        <v>125000</v>
      </c>
      <c r="Z57" s="118">
        <v>75000</v>
      </c>
      <c r="AA57" s="118">
        <v>75000</v>
      </c>
      <c r="AB57" s="51">
        <v>80000</v>
      </c>
      <c r="AC57" s="51">
        <v>80000</v>
      </c>
      <c r="AD57" s="51">
        <v>38804</v>
      </c>
      <c r="AE57" s="51">
        <v>24874</v>
      </c>
      <c r="AF57" s="51">
        <v>0</v>
      </c>
      <c r="AG57" s="51">
        <v>0</v>
      </c>
      <c r="AH57" s="51">
        <v>0</v>
      </c>
      <c r="AI57" s="51">
        <v>0</v>
      </c>
      <c r="AJ57" s="248">
        <f t="shared" si="4"/>
        <v>498678</v>
      </c>
      <c r="AK57" s="249">
        <f t="shared" si="5"/>
        <v>0.71199999999999997</v>
      </c>
      <c r="AL57" s="264">
        <f t="shared" si="1"/>
        <v>1915475</v>
      </c>
      <c r="AM57" s="118">
        <v>0</v>
      </c>
      <c r="AN57" s="118">
        <v>0</v>
      </c>
      <c r="AO57" s="118">
        <v>1</v>
      </c>
      <c r="AP57" s="118">
        <v>493742</v>
      </c>
      <c r="AQ57" s="118">
        <v>923054</v>
      </c>
      <c r="AR57" s="247">
        <v>498678</v>
      </c>
      <c r="AS57" s="51">
        <v>0</v>
      </c>
      <c r="AT57" s="51">
        <v>0</v>
      </c>
      <c r="AU57" s="51">
        <v>0</v>
      </c>
      <c r="AV57" s="136">
        <v>0</v>
      </c>
      <c r="AW57" s="267">
        <f t="shared" si="6"/>
        <v>0.92499092914290193</v>
      </c>
      <c r="AX57" s="141" t="s">
        <v>663</v>
      </c>
      <c r="AY57" s="161" t="s">
        <v>41</v>
      </c>
      <c r="AZ57" s="268" t="s">
        <v>574</v>
      </c>
      <c r="BA57" s="268" t="s">
        <v>640</v>
      </c>
      <c r="BB57" s="190" t="str">
        <f t="shared" si="2"/>
        <v>SI</v>
      </c>
      <c r="BC57" s="191" t="str">
        <f t="shared" si="3"/>
        <v>NO</v>
      </c>
      <c r="BD57" s="162">
        <f t="shared" si="11"/>
        <v>0</v>
      </c>
      <c r="BE57" s="163" t="s">
        <v>364</v>
      </c>
      <c r="BF57" s="37"/>
      <c r="BG57" s="40"/>
    </row>
    <row r="58" spans="1:59" s="41" customFormat="1" ht="45" x14ac:dyDescent="0.25">
      <c r="A58" s="115">
        <v>40002696</v>
      </c>
      <c r="B58" s="107" t="s">
        <v>385</v>
      </c>
      <c r="C58" s="107" t="s">
        <v>136</v>
      </c>
      <c r="D58" s="108" t="s">
        <v>298</v>
      </c>
      <c r="E58" s="106" t="s">
        <v>66</v>
      </c>
      <c r="F58" s="106" t="s">
        <v>167</v>
      </c>
      <c r="G58" s="106" t="s">
        <v>37</v>
      </c>
      <c r="H58" s="194" t="s">
        <v>40</v>
      </c>
      <c r="I58" s="195">
        <v>32510</v>
      </c>
      <c r="J58" s="195">
        <v>736</v>
      </c>
      <c r="K58" s="196">
        <f>J58/I58</f>
        <v>2.2639187942171641E-2</v>
      </c>
      <c r="L58" s="195" t="s">
        <v>100</v>
      </c>
      <c r="M58" s="194" t="s">
        <v>97</v>
      </c>
      <c r="N58" s="195">
        <v>10.7</v>
      </c>
      <c r="O58" s="194" t="s">
        <v>93</v>
      </c>
      <c r="P58" s="194" t="s">
        <v>92</v>
      </c>
      <c r="Q58" s="194" t="s">
        <v>100</v>
      </c>
      <c r="R58" s="198">
        <v>1344418</v>
      </c>
      <c r="S58" s="201">
        <v>43610</v>
      </c>
      <c r="T58" s="201">
        <v>43940</v>
      </c>
      <c r="U58" s="200">
        <v>1</v>
      </c>
      <c r="V58" s="110" t="s">
        <v>353</v>
      </c>
      <c r="W58" s="326">
        <v>0</v>
      </c>
      <c r="X58" s="118"/>
      <c r="Y58" s="118"/>
      <c r="Z58" s="118"/>
      <c r="AA58" s="118"/>
      <c r="AB58" s="51"/>
      <c r="AC58" s="51"/>
      <c r="AD58" s="51"/>
      <c r="AE58" s="51"/>
      <c r="AF58" s="51"/>
      <c r="AG58" s="51"/>
      <c r="AH58" s="51"/>
      <c r="AI58" s="51"/>
      <c r="AJ58" s="248">
        <f t="shared" si="4"/>
        <v>0</v>
      </c>
      <c r="AK58" s="249" t="str">
        <f t="shared" si="5"/>
        <v>-</v>
      </c>
      <c r="AL58" s="264">
        <f t="shared" si="1"/>
        <v>1478622</v>
      </c>
      <c r="AM58" s="118">
        <v>0</v>
      </c>
      <c r="AN58" s="118">
        <v>0</v>
      </c>
      <c r="AO58" s="118">
        <v>792644</v>
      </c>
      <c r="AP58" s="118">
        <v>685978</v>
      </c>
      <c r="AQ58" s="118">
        <v>0</v>
      </c>
      <c r="AR58" s="247">
        <v>0</v>
      </c>
      <c r="AS58" s="51">
        <v>0</v>
      </c>
      <c r="AT58" s="51">
        <v>0</v>
      </c>
      <c r="AU58" s="51">
        <v>0</v>
      </c>
      <c r="AV58" s="136">
        <v>0</v>
      </c>
      <c r="AW58" s="267">
        <f t="shared" si="6"/>
        <v>1</v>
      </c>
      <c r="AX58" s="160"/>
      <c r="AY58" s="161" t="s">
        <v>41</v>
      </c>
      <c r="AZ58" s="268" t="s">
        <v>574</v>
      </c>
      <c r="BA58" s="268" t="s">
        <v>572</v>
      </c>
      <c r="BB58" s="190" t="str">
        <f t="shared" si="2"/>
        <v>SI</v>
      </c>
      <c r="BC58" s="191" t="str">
        <f t="shared" si="3"/>
        <v>NO</v>
      </c>
      <c r="BD58" s="162">
        <f t="shared" si="11"/>
        <v>0</v>
      </c>
      <c r="BE58" s="163" t="s">
        <v>364</v>
      </c>
      <c r="BF58" s="37"/>
      <c r="BG58" s="40"/>
    </row>
    <row r="59" spans="1:59" s="41" customFormat="1" ht="30" x14ac:dyDescent="0.25">
      <c r="A59" s="115">
        <v>40002696</v>
      </c>
      <c r="B59" s="107" t="s">
        <v>386</v>
      </c>
      <c r="C59" s="107" t="s">
        <v>136</v>
      </c>
      <c r="D59" s="108" t="s">
        <v>298</v>
      </c>
      <c r="E59" s="106" t="s">
        <v>67</v>
      </c>
      <c r="F59" s="106" t="s">
        <v>173</v>
      </c>
      <c r="G59" s="106" t="s">
        <v>37</v>
      </c>
      <c r="H59" s="194" t="s">
        <v>40</v>
      </c>
      <c r="I59" s="195">
        <v>76126</v>
      </c>
      <c r="J59" s="195">
        <v>6772</v>
      </c>
      <c r="K59" s="196">
        <f>J59/I59</f>
        <v>8.8957780521766547E-2</v>
      </c>
      <c r="L59" s="195" t="s">
        <v>100</v>
      </c>
      <c r="M59" s="194" t="s">
        <v>97</v>
      </c>
      <c r="N59" s="195">
        <v>5</v>
      </c>
      <c r="O59" s="309" t="s">
        <v>5</v>
      </c>
      <c r="P59" s="310" t="s">
        <v>99</v>
      </c>
      <c r="Q59" s="194" t="s">
        <v>100</v>
      </c>
      <c r="R59" s="198">
        <v>1132148</v>
      </c>
      <c r="S59" s="199">
        <v>43745</v>
      </c>
      <c r="T59" s="280">
        <v>44105</v>
      </c>
      <c r="U59" s="200">
        <v>1.67E-2</v>
      </c>
      <c r="V59" s="110" t="s">
        <v>353</v>
      </c>
      <c r="W59" s="326">
        <v>0</v>
      </c>
      <c r="X59" s="118"/>
      <c r="Y59" s="118"/>
      <c r="Z59" s="118"/>
      <c r="AA59" s="118"/>
      <c r="AB59" s="51"/>
      <c r="AC59" s="51"/>
      <c r="AD59" s="51"/>
      <c r="AE59" s="51"/>
      <c r="AF59" s="51"/>
      <c r="AG59" s="51"/>
      <c r="AH59" s="51"/>
      <c r="AI59" s="51"/>
      <c r="AJ59" s="248">
        <f t="shared" si="4"/>
        <v>0</v>
      </c>
      <c r="AK59" s="249" t="str">
        <f t="shared" si="5"/>
        <v>-</v>
      </c>
      <c r="AL59" s="264">
        <f t="shared" si="1"/>
        <v>1029432</v>
      </c>
      <c r="AM59" s="118">
        <v>0</v>
      </c>
      <c r="AN59" s="118">
        <v>0</v>
      </c>
      <c r="AO59" s="118">
        <v>0</v>
      </c>
      <c r="AP59" s="118">
        <v>1029432</v>
      </c>
      <c r="AQ59" s="118">
        <v>0</v>
      </c>
      <c r="AR59" s="247">
        <v>0</v>
      </c>
      <c r="AS59" s="51">
        <v>0</v>
      </c>
      <c r="AT59" s="51">
        <v>0</v>
      </c>
      <c r="AU59" s="51">
        <v>0</v>
      </c>
      <c r="AV59" s="136">
        <v>0</v>
      </c>
      <c r="AW59" s="267">
        <f t="shared" si="6"/>
        <v>1</v>
      </c>
      <c r="AX59" s="160"/>
      <c r="AY59" s="161" t="s">
        <v>41</v>
      </c>
      <c r="AZ59" s="268" t="s">
        <v>574</v>
      </c>
      <c r="BA59" s="268" t="s">
        <v>640</v>
      </c>
      <c r="BB59" s="190" t="str">
        <f t="shared" si="2"/>
        <v>SI</v>
      </c>
      <c r="BC59" s="191" t="str">
        <f t="shared" si="3"/>
        <v>NO</v>
      </c>
      <c r="BD59" s="162">
        <f t="shared" si="11"/>
        <v>0</v>
      </c>
      <c r="BE59" s="163" t="s">
        <v>364</v>
      </c>
      <c r="BF59" s="37"/>
      <c r="BG59" s="40"/>
    </row>
    <row r="60" spans="1:59" s="41" customFormat="1" ht="30" x14ac:dyDescent="0.25">
      <c r="A60" s="115">
        <v>40002696</v>
      </c>
      <c r="B60" s="111" t="s">
        <v>387</v>
      </c>
      <c r="C60" s="107" t="s">
        <v>136</v>
      </c>
      <c r="D60" s="108" t="s">
        <v>298</v>
      </c>
      <c r="E60" s="106" t="s">
        <v>69</v>
      </c>
      <c r="F60" s="106" t="s">
        <v>608</v>
      </c>
      <c r="G60" s="106" t="s">
        <v>37</v>
      </c>
      <c r="H60" s="194" t="s">
        <v>40</v>
      </c>
      <c r="I60" s="195">
        <v>24287</v>
      </c>
      <c r="J60" s="196" t="s">
        <v>100</v>
      </c>
      <c r="K60" s="196"/>
      <c r="L60" s="195" t="s">
        <v>100</v>
      </c>
      <c r="M60" s="194" t="s">
        <v>97</v>
      </c>
      <c r="N60" s="195">
        <v>15</v>
      </c>
      <c r="O60" s="197" t="s">
        <v>5</v>
      </c>
      <c r="P60" s="194" t="s">
        <v>5</v>
      </c>
      <c r="Q60" s="194" t="s">
        <v>100</v>
      </c>
      <c r="R60" s="198">
        <v>3135001</v>
      </c>
      <c r="S60" s="199">
        <v>44074</v>
      </c>
      <c r="T60" s="199">
        <v>44688</v>
      </c>
      <c r="U60" s="200">
        <v>0.88700000000000001</v>
      </c>
      <c r="V60" s="110" t="s">
        <v>353</v>
      </c>
      <c r="W60" s="326">
        <v>1014134</v>
      </c>
      <c r="X60" s="118">
        <v>0</v>
      </c>
      <c r="Y60" s="118">
        <v>442704</v>
      </c>
      <c r="Z60" s="118">
        <v>183231</v>
      </c>
      <c r="AA60" s="118">
        <v>18479</v>
      </c>
      <c r="AB60" s="51">
        <v>0</v>
      </c>
      <c r="AC60" s="51">
        <v>369720</v>
      </c>
      <c r="AD60" s="51">
        <v>0</v>
      </c>
      <c r="AE60" s="51">
        <v>0</v>
      </c>
      <c r="AF60" s="51">
        <v>0</v>
      </c>
      <c r="AG60" s="51">
        <v>0</v>
      </c>
      <c r="AH60" s="51">
        <v>0</v>
      </c>
      <c r="AI60" s="51">
        <v>0</v>
      </c>
      <c r="AJ60" s="248">
        <f t="shared" si="4"/>
        <v>1014134</v>
      </c>
      <c r="AK60" s="249">
        <f t="shared" si="5"/>
        <v>0.63500000000000001</v>
      </c>
      <c r="AL60" s="264">
        <f t="shared" si="1"/>
        <v>3310170</v>
      </c>
      <c r="AM60" s="118">
        <v>0</v>
      </c>
      <c r="AN60" s="118">
        <v>0</v>
      </c>
      <c r="AO60" s="118">
        <v>1</v>
      </c>
      <c r="AP60" s="118">
        <v>955723</v>
      </c>
      <c r="AQ60" s="118">
        <v>1340312</v>
      </c>
      <c r="AR60" s="247">
        <v>1014134</v>
      </c>
      <c r="AS60" s="51">
        <v>0</v>
      </c>
      <c r="AT60" s="51">
        <v>0</v>
      </c>
      <c r="AU60" s="51">
        <v>0</v>
      </c>
      <c r="AV60" s="136">
        <v>0</v>
      </c>
      <c r="AW60" s="267">
        <f t="shared" si="6"/>
        <v>0.88830785125839462</v>
      </c>
      <c r="AX60" s="141" t="s">
        <v>663</v>
      </c>
      <c r="AY60" s="161" t="s">
        <v>41</v>
      </c>
      <c r="AZ60" s="268" t="s">
        <v>574</v>
      </c>
      <c r="BA60" s="268" t="s">
        <v>640</v>
      </c>
      <c r="BB60" s="190" t="str">
        <f t="shared" si="2"/>
        <v>SI</v>
      </c>
      <c r="BC60" s="191" t="str">
        <f t="shared" si="3"/>
        <v>NO</v>
      </c>
      <c r="BD60" s="162">
        <f t="shared" si="11"/>
        <v>0</v>
      </c>
      <c r="BE60" s="163" t="s">
        <v>364</v>
      </c>
      <c r="BF60" s="37"/>
      <c r="BG60" s="40"/>
    </row>
    <row r="61" spans="1:59" s="41" customFormat="1" ht="30" x14ac:dyDescent="0.25">
      <c r="A61" s="115">
        <v>40002696</v>
      </c>
      <c r="B61" s="111" t="s">
        <v>388</v>
      </c>
      <c r="C61" s="107" t="s">
        <v>136</v>
      </c>
      <c r="D61" s="108" t="s">
        <v>298</v>
      </c>
      <c r="E61" s="106" t="s">
        <v>70</v>
      </c>
      <c r="F61" s="106" t="s">
        <v>168</v>
      </c>
      <c r="G61" s="106" t="s">
        <v>37</v>
      </c>
      <c r="H61" s="194" t="s">
        <v>40</v>
      </c>
      <c r="I61" s="195">
        <v>12450</v>
      </c>
      <c r="J61" s="195">
        <v>880</v>
      </c>
      <c r="K61" s="196">
        <f>J61/I61</f>
        <v>7.0682730923694773E-2</v>
      </c>
      <c r="L61" s="195" t="s">
        <v>100</v>
      </c>
      <c r="M61" s="194" t="s">
        <v>97</v>
      </c>
      <c r="N61" s="195" t="s">
        <v>586</v>
      </c>
      <c r="O61" s="309" t="s">
        <v>93</v>
      </c>
      <c r="P61" s="310" t="s">
        <v>92</v>
      </c>
      <c r="Q61" s="194" t="s">
        <v>100</v>
      </c>
      <c r="R61" s="198">
        <v>1609073</v>
      </c>
      <c r="S61" s="199">
        <v>43804</v>
      </c>
      <c r="T61" s="283">
        <v>44227</v>
      </c>
      <c r="U61" s="281">
        <v>1</v>
      </c>
      <c r="V61" s="110" t="s">
        <v>353</v>
      </c>
      <c r="W61" s="326">
        <v>0</v>
      </c>
      <c r="X61" s="118"/>
      <c r="Y61" s="118"/>
      <c r="Z61" s="118"/>
      <c r="AA61" s="118"/>
      <c r="AB61" s="51"/>
      <c r="AC61" s="51"/>
      <c r="AD61" s="51"/>
      <c r="AE61" s="51"/>
      <c r="AF61" s="51"/>
      <c r="AG61" s="51"/>
      <c r="AH61" s="51"/>
      <c r="AI61" s="51"/>
      <c r="AJ61" s="248">
        <f t="shared" si="4"/>
        <v>0</v>
      </c>
      <c r="AK61" s="249" t="str">
        <f t="shared" si="5"/>
        <v>-</v>
      </c>
      <c r="AL61" s="264">
        <f t="shared" si="1"/>
        <v>1697605</v>
      </c>
      <c r="AM61" s="118">
        <v>0</v>
      </c>
      <c r="AN61" s="118">
        <v>0</v>
      </c>
      <c r="AO61" s="118">
        <v>0</v>
      </c>
      <c r="AP61" s="118">
        <v>1230046</v>
      </c>
      <c r="AQ61" s="118">
        <v>467559</v>
      </c>
      <c r="AR61" s="247">
        <v>0</v>
      </c>
      <c r="AS61" s="51">
        <v>0</v>
      </c>
      <c r="AT61" s="51">
        <v>0</v>
      </c>
      <c r="AU61" s="51">
        <v>0</v>
      </c>
      <c r="AV61" s="136">
        <v>0</v>
      </c>
      <c r="AW61" s="267">
        <f t="shared" si="6"/>
        <v>1</v>
      </c>
      <c r="AX61" s="141" t="s">
        <v>649</v>
      </c>
      <c r="AY61" s="161" t="s">
        <v>41</v>
      </c>
      <c r="AZ61" s="268" t="s">
        <v>574</v>
      </c>
      <c r="BA61" s="268" t="s">
        <v>572</v>
      </c>
      <c r="BB61" s="190" t="str">
        <f t="shared" si="2"/>
        <v>SI</v>
      </c>
      <c r="BC61" s="191" t="str">
        <f t="shared" si="3"/>
        <v>NO</v>
      </c>
      <c r="BD61" s="162">
        <f t="shared" si="11"/>
        <v>0</v>
      </c>
      <c r="BE61" s="163" t="s">
        <v>364</v>
      </c>
      <c r="BF61" s="37"/>
      <c r="BG61" s="40"/>
    </row>
    <row r="62" spans="1:59" s="41" customFormat="1" ht="30" x14ac:dyDescent="0.25">
      <c r="A62" s="115">
        <v>40002696</v>
      </c>
      <c r="B62" s="111" t="s">
        <v>451</v>
      </c>
      <c r="C62" s="107" t="s">
        <v>136</v>
      </c>
      <c r="D62" s="108" t="s">
        <v>298</v>
      </c>
      <c r="E62" s="106" t="s">
        <v>53</v>
      </c>
      <c r="F62" s="106" t="s">
        <v>218</v>
      </c>
      <c r="G62" s="106" t="s">
        <v>37</v>
      </c>
      <c r="H62" s="194" t="s">
        <v>40</v>
      </c>
      <c r="I62" s="195">
        <v>282415</v>
      </c>
      <c r="J62" s="195">
        <v>70603</v>
      </c>
      <c r="K62" s="196">
        <f>J62/I62</f>
        <v>0.24999734433369333</v>
      </c>
      <c r="L62" s="195" t="s">
        <v>100</v>
      </c>
      <c r="M62" s="194" t="s">
        <v>97</v>
      </c>
      <c r="N62" s="195">
        <v>12</v>
      </c>
      <c r="O62" s="197" t="s">
        <v>93</v>
      </c>
      <c r="P62" s="194" t="s">
        <v>92</v>
      </c>
      <c r="Q62" s="194" t="s">
        <v>100</v>
      </c>
      <c r="R62" s="205">
        <v>550416</v>
      </c>
      <c r="S62" s="201">
        <v>43964</v>
      </c>
      <c r="T62" s="283">
        <v>43978</v>
      </c>
      <c r="U62" s="281">
        <v>1</v>
      </c>
      <c r="V62" s="110" t="s">
        <v>353</v>
      </c>
      <c r="W62" s="326">
        <v>0</v>
      </c>
      <c r="X62" s="118"/>
      <c r="Y62" s="118"/>
      <c r="Z62" s="118"/>
      <c r="AA62" s="118"/>
      <c r="AB62" s="51"/>
      <c r="AC62" s="51"/>
      <c r="AD62" s="51"/>
      <c r="AE62" s="51"/>
      <c r="AF62" s="51"/>
      <c r="AG62" s="51"/>
      <c r="AH62" s="51"/>
      <c r="AI62" s="51"/>
      <c r="AJ62" s="248">
        <f t="shared" si="4"/>
        <v>0</v>
      </c>
      <c r="AK62" s="249" t="str">
        <f t="shared" si="5"/>
        <v>-</v>
      </c>
      <c r="AL62" s="264">
        <f t="shared" si="1"/>
        <v>1556329</v>
      </c>
      <c r="AM62" s="118">
        <v>355554</v>
      </c>
      <c r="AN62" s="118">
        <v>584761</v>
      </c>
      <c r="AO62" s="118">
        <v>0</v>
      </c>
      <c r="AP62" s="118">
        <v>589235</v>
      </c>
      <c r="AQ62" s="118">
        <v>26779</v>
      </c>
      <c r="AR62" s="247">
        <v>0</v>
      </c>
      <c r="AS62" s="51">
        <v>0</v>
      </c>
      <c r="AT62" s="51">
        <v>0</v>
      </c>
      <c r="AU62" s="51">
        <v>0</v>
      </c>
      <c r="AV62" s="136">
        <v>0</v>
      </c>
      <c r="AW62" s="267">
        <f t="shared" si="6"/>
        <v>1</v>
      </c>
      <c r="AX62" s="160"/>
      <c r="AY62" s="161" t="s">
        <v>41</v>
      </c>
      <c r="AZ62" s="268" t="s">
        <v>574</v>
      </c>
      <c r="BA62" s="268" t="s">
        <v>640</v>
      </c>
      <c r="BB62" s="190" t="str">
        <f t="shared" si="2"/>
        <v>SI</v>
      </c>
      <c r="BC62" s="191" t="str">
        <f t="shared" si="3"/>
        <v>NO</v>
      </c>
      <c r="BD62" s="162">
        <f t="shared" si="11"/>
        <v>0</v>
      </c>
      <c r="BE62" s="163" t="s">
        <v>364</v>
      </c>
      <c r="BF62" s="37"/>
      <c r="BG62" s="40"/>
    </row>
    <row r="63" spans="1:59" s="41" customFormat="1" ht="30" x14ac:dyDescent="0.25">
      <c r="A63" s="115">
        <v>40002696</v>
      </c>
      <c r="B63" s="111" t="s">
        <v>449</v>
      </c>
      <c r="C63" s="107" t="s">
        <v>136</v>
      </c>
      <c r="D63" s="108" t="s">
        <v>298</v>
      </c>
      <c r="E63" s="106" t="s">
        <v>53</v>
      </c>
      <c r="F63" s="106" t="s">
        <v>159</v>
      </c>
      <c r="G63" s="106" t="s">
        <v>37</v>
      </c>
      <c r="H63" s="194" t="s">
        <v>40</v>
      </c>
      <c r="I63" s="195">
        <v>282415</v>
      </c>
      <c r="J63" s="195">
        <v>70603</v>
      </c>
      <c r="K63" s="196">
        <f>J63/I63</f>
        <v>0.24999734433369333</v>
      </c>
      <c r="L63" s="195" t="s">
        <v>100</v>
      </c>
      <c r="M63" s="194" t="s">
        <v>97</v>
      </c>
      <c r="N63" s="195">
        <v>9</v>
      </c>
      <c r="O63" s="197" t="s">
        <v>93</v>
      </c>
      <c r="P63" s="194" t="s">
        <v>92</v>
      </c>
      <c r="Q63" s="194" t="s">
        <v>100</v>
      </c>
      <c r="R63" s="198">
        <v>1140295</v>
      </c>
      <c r="S63" s="201">
        <v>43953</v>
      </c>
      <c r="T63" s="283">
        <v>43993</v>
      </c>
      <c r="U63" s="281">
        <v>1</v>
      </c>
      <c r="V63" s="110" t="s">
        <v>353</v>
      </c>
      <c r="W63" s="326">
        <v>0</v>
      </c>
      <c r="X63" s="118"/>
      <c r="Y63" s="118"/>
      <c r="Z63" s="118"/>
      <c r="AA63" s="118"/>
      <c r="AB63" s="51"/>
      <c r="AC63" s="51"/>
      <c r="AD63" s="51"/>
      <c r="AE63" s="51"/>
      <c r="AF63" s="51"/>
      <c r="AG63" s="51"/>
      <c r="AH63" s="51"/>
      <c r="AI63" s="51"/>
      <c r="AJ63" s="248">
        <f t="shared" si="4"/>
        <v>0</v>
      </c>
      <c r="AK63" s="249" t="str">
        <f t="shared" si="5"/>
        <v>-</v>
      </c>
      <c r="AL63" s="264">
        <f t="shared" si="1"/>
        <v>2227692</v>
      </c>
      <c r="AM63" s="118">
        <v>254569</v>
      </c>
      <c r="AN63" s="118">
        <v>809518</v>
      </c>
      <c r="AO63" s="118">
        <v>219631</v>
      </c>
      <c r="AP63" s="118">
        <v>939526</v>
      </c>
      <c r="AQ63" s="118">
        <v>4448</v>
      </c>
      <c r="AR63" s="247">
        <v>0</v>
      </c>
      <c r="AS63" s="51">
        <v>0</v>
      </c>
      <c r="AT63" s="51">
        <v>0</v>
      </c>
      <c r="AU63" s="51">
        <v>0</v>
      </c>
      <c r="AV63" s="136">
        <v>0</v>
      </c>
      <c r="AW63" s="267">
        <f t="shared" si="6"/>
        <v>1</v>
      </c>
      <c r="AX63" s="160"/>
      <c r="AY63" s="161" t="s">
        <v>41</v>
      </c>
      <c r="AZ63" s="268" t="s">
        <v>574</v>
      </c>
      <c r="BA63" s="268" t="s">
        <v>572</v>
      </c>
      <c r="BB63" s="190" t="str">
        <f t="shared" si="2"/>
        <v>SI</v>
      </c>
      <c r="BC63" s="191" t="str">
        <f t="shared" si="3"/>
        <v>NO</v>
      </c>
      <c r="BD63" s="162">
        <f t="shared" si="11"/>
        <v>0</v>
      </c>
      <c r="BE63" s="163" t="s">
        <v>364</v>
      </c>
      <c r="BF63" s="37"/>
      <c r="BG63" s="40"/>
    </row>
    <row r="64" spans="1:59" s="41" customFormat="1" ht="45" x14ac:dyDescent="0.25">
      <c r="A64" s="115">
        <v>40002696</v>
      </c>
      <c r="B64" s="107" t="s">
        <v>450</v>
      </c>
      <c r="C64" s="107" t="s">
        <v>136</v>
      </c>
      <c r="D64" s="108" t="s">
        <v>298</v>
      </c>
      <c r="E64" s="106" t="s">
        <v>71</v>
      </c>
      <c r="F64" s="106" t="s">
        <v>254</v>
      </c>
      <c r="G64" s="106" t="s">
        <v>37</v>
      </c>
      <c r="H64" s="194" t="s">
        <v>40</v>
      </c>
      <c r="I64" s="195">
        <v>15045</v>
      </c>
      <c r="J64" s="195">
        <v>1728</v>
      </c>
      <c r="K64" s="196">
        <f>J64/I64</f>
        <v>0.11485543369890329</v>
      </c>
      <c r="L64" s="195" t="s">
        <v>100</v>
      </c>
      <c r="M64" s="194" t="s">
        <v>97</v>
      </c>
      <c r="N64" s="195">
        <v>4.5</v>
      </c>
      <c r="O64" s="309" t="s">
        <v>93</v>
      </c>
      <c r="P64" s="310" t="s">
        <v>92</v>
      </c>
      <c r="Q64" s="194" t="s">
        <v>100</v>
      </c>
      <c r="R64" s="198">
        <v>891002</v>
      </c>
      <c r="S64" s="199">
        <v>43958</v>
      </c>
      <c r="T64" s="283">
        <v>44168</v>
      </c>
      <c r="U64" s="281">
        <v>1</v>
      </c>
      <c r="V64" s="110" t="s">
        <v>353</v>
      </c>
      <c r="W64" s="326">
        <v>0</v>
      </c>
      <c r="X64" s="118"/>
      <c r="Y64" s="118"/>
      <c r="Z64" s="118"/>
      <c r="AA64" s="118"/>
      <c r="AB64" s="51"/>
      <c r="AC64" s="51"/>
      <c r="AD64" s="51"/>
      <c r="AE64" s="51"/>
      <c r="AF64" s="51"/>
      <c r="AG64" s="51"/>
      <c r="AH64" s="51"/>
      <c r="AI64" s="51"/>
      <c r="AJ64" s="248">
        <f t="shared" si="4"/>
        <v>0</v>
      </c>
      <c r="AK64" s="249" t="str">
        <f t="shared" si="5"/>
        <v>-</v>
      </c>
      <c r="AL64" s="264">
        <f t="shared" si="1"/>
        <v>755833</v>
      </c>
      <c r="AM64" s="118">
        <v>0</v>
      </c>
      <c r="AN64" s="118">
        <v>0</v>
      </c>
      <c r="AO64" s="118">
        <v>1</v>
      </c>
      <c r="AP64" s="118">
        <v>280205</v>
      </c>
      <c r="AQ64" s="118">
        <v>475627</v>
      </c>
      <c r="AR64" s="247">
        <v>0</v>
      </c>
      <c r="AS64" s="51">
        <v>0</v>
      </c>
      <c r="AT64" s="51">
        <v>0</v>
      </c>
      <c r="AU64" s="51">
        <v>0</v>
      </c>
      <c r="AV64" s="136">
        <v>0</v>
      </c>
      <c r="AW64" s="267">
        <f t="shared" si="6"/>
        <v>1</v>
      </c>
      <c r="AX64" s="160"/>
      <c r="AY64" s="161" t="s">
        <v>41</v>
      </c>
      <c r="AZ64" s="268" t="s">
        <v>574</v>
      </c>
      <c r="BA64" s="268" t="s">
        <v>640</v>
      </c>
      <c r="BB64" s="190" t="str">
        <f t="shared" si="2"/>
        <v>SI</v>
      </c>
      <c r="BC64" s="191" t="str">
        <f t="shared" si="3"/>
        <v>NO</v>
      </c>
      <c r="BD64" s="162">
        <f t="shared" si="11"/>
        <v>0</v>
      </c>
      <c r="BE64" s="163" t="s">
        <v>364</v>
      </c>
      <c r="BF64" s="37"/>
      <c r="BG64" s="40"/>
    </row>
    <row r="65" spans="1:59" s="41" customFormat="1" ht="60" x14ac:dyDescent="0.25">
      <c r="A65" s="115">
        <v>40002696</v>
      </c>
      <c r="B65" s="111" t="s">
        <v>479</v>
      </c>
      <c r="C65" s="107" t="s">
        <v>136</v>
      </c>
      <c r="D65" s="108" t="s">
        <v>298</v>
      </c>
      <c r="E65" s="106" t="s">
        <v>89</v>
      </c>
      <c r="F65" s="106" t="s">
        <v>325</v>
      </c>
      <c r="G65" s="106" t="s">
        <v>37</v>
      </c>
      <c r="H65" s="194" t="s">
        <v>40</v>
      </c>
      <c r="I65" s="195" t="s">
        <v>100</v>
      </c>
      <c r="J65" s="196"/>
      <c r="K65" s="196"/>
      <c r="L65" s="195"/>
      <c r="M65" s="194"/>
      <c r="N65" s="195"/>
      <c r="O65" s="197" t="s">
        <v>5</v>
      </c>
      <c r="P65" s="194" t="s">
        <v>5</v>
      </c>
      <c r="Q65" s="194" t="s">
        <v>100</v>
      </c>
      <c r="R65" s="198">
        <v>37925</v>
      </c>
      <c r="S65" s="199">
        <v>44165</v>
      </c>
      <c r="T65" s="283">
        <v>44711</v>
      </c>
      <c r="U65" s="281">
        <v>0.73760000000000003</v>
      </c>
      <c r="V65" s="110" t="s">
        <v>353</v>
      </c>
      <c r="W65" s="326">
        <v>224713</v>
      </c>
      <c r="X65" s="118">
        <v>0</v>
      </c>
      <c r="Y65" s="118">
        <v>65000</v>
      </c>
      <c r="Z65" s="118">
        <v>32500</v>
      </c>
      <c r="AA65" s="118">
        <v>32500</v>
      </c>
      <c r="AB65" s="51">
        <v>32500</v>
      </c>
      <c r="AC65" s="51">
        <v>32500</v>
      </c>
      <c r="AD65" s="51">
        <v>29713</v>
      </c>
      <c r="AE65" s="51">
        <v>0</v>
      </c>
      <c r="AF65" s="51">
        <v>0</v>
      </c>
      <c r="AG65" s="51">
        <v>0</v>
      </c>
      <c r="AH65" s="51">
        <v>0</v>
      </c>
      <c r="AI65" s="51">
        <v>0</v>
      </c>
      <c r="AJ65" s="248">
        <f t="shared" si="4"/>
        <v>224713</v>
      </c>
      <c r="AK65" s="249">
        <f t="shared" si="5"/>
        <v>0.72299999999999998</v>
      </c>
      <c r="AL65" s="264">
        <f t="shared" si="1"/>
        <v>609076</v>
      </c>
      <c r="AM65" s="118">
        <v>0</v>
      </c>
      <c r="AN65" s="118">
        <v>0</v>
      </c>
      <c r="AO65" s="118">
        <v>1</v>
      </c>
      <c r="AP65" s="118">
        <v>0</v>
      </c>
      <c r="AQ65" s="118">
        <v>384362</v>
      </c>
      <c r="AR65" s="247">
        <v>224713</v>
      </c>
      <c r="AS65" s="51">
        <v>0</v>
      </c>
      <c r="AT65" s="51">
        <v>0</v>
      </c>
      <c r="AU65" s="51">
        <v>0</v>
      </c>
      <c r="AV65" s="136">
        <v>0</v>
      </c>
      <c r="AW65" s="267">
        <f t="shared" si="6"/>
        <v>0.8978567535085934</v>
      </c>
      <c r="AX65" s="141" t="s">
        <v>663</v>
      </c>
      <c r="AY65" s="161" t="s">
        <v>41</v>
      </c>
      <c r="AZ65" s="268" t="s">
        <v>574</v>
      </c>
      <c r="BA65" s="268" t="s">
        <v>640</v>
      </c>
      <c r="BB65" s="190" t="str">
        <f t="shared" si="2"/>
        <v>SI</v>
      </c>
      <c r="BC65" s="191" t="str">
        <f t="shared" si="3"/>
        <v>NO</v>
      </c>
      <c r="BD65" s="162">
        <f t="shared" si="11"/>
        <v>0</v>
      </c>
      <c r="BE65" s="163" t="s">
        <v>364</v>
      </c>
      <c r="BF65" s="37"/>
      <c r="BG65" s="40"/>
    </row>
    <row r="66" spans="1:59" s="41" customFormat="1" ht="30" x14ac:dyDescent="0.25">
      <c r="A66" s="115">
        <v>40002696</v>
      </c>
      <c r="B66" s="111" t="s">
        <v>480</v>
      </c>
      <c r="C66" s="107" t="s">
        <v>136</v>
      </c>
      <c r="D66" s="108" t="s">
        <v>298</v>
      </c>
      <c r="E66" s="106" t="s">
        <v>89</v>
      </c>
      <c r="F66" s="106" t="s">
        <v>100</v>
      </c>
      <c r="G66" s="106" t="s">
        <v>37</v>
      </c>
      <c r="H66" s="195" t="s">
        <v>100</v>
      </c>
      <c r="I66" s="195" t="s">
        <v>100</v>
      </c>
      <c r="J66" s="195" t="s">
        <v>100</v>
      </c>
      <c r="K66" s="196" t="e">
        <f t="shared" ref="K66:K76" si="13">J66/I66</f>
        <v>#VALUE!</v>
      </c>
      <c r="L66" s="195" t="s">
        <v>100</v>
      </c>
      <c r="M66" s="194" t="s">
        <v>90</v>
      </c>
      <c r="N66" s="195" t="s">
        <v>100</v>
      </c>
      <c r="O66" s="309" t="s">
        <v>5</v>
      </c>
      <c r="P66" s="310" t="s">
        <v>81</v>
      </c>
      <c r="Q66" s="194" t="s">
        <v>100</v>
      </c>
      <c r="R66" s="198">
        <v>131976</v>
      </c>
      <c r="S66" s="199">
        <v>43800</v>
      </c>
      <c r="T66" s="283">
        <v>44279</v>
      </c>
      <c r="U66" s="281">
        <v>0.98</v>
      </c>
      <c r="V66" s="110" t="s">
        <v>353</v>
      </c>
      <c r="W66" s="326">
        <v>0</v>
      </c>
      <c r="X66" s="118"/>
      <c r="Y66" s="118"/>
      <c r="Z66" s="118"/>
      <c r="AA66" s="118"/>
      <c r="AB66" s="51"/>
      <c r="AC66" s="51"/>
      <c r="AD66" s="51"/>
      <c r="AE66" s="51"/>
      <c r="AF66" s="51"/>
      <c r="AG66" s="51"/>
      <c r="AH66" s="51"/>
      <c r="AI66" s="51"/>
      <c r="AJ66" s="248">
        <f t="shared" si="4"/>
        <v>0</v>
      </c>
      <c r="AK66" s="249" t="str">
        <f t="shared" si="5"/>
        <v>-</v>
      </c>
      <c r="AL66" s="264">
        <f t="shared" si="1"/>
        <v>226159</v>
      </c>
      <c r="AM66" s="118">
        <v>0</v>
      </c>
      <c r="AN66" s="118">
        <v>0</v>
      </c>
      <c r="AO66" s="118">
        <v>0</v>
      </c>
      <c r="AP66" s="118">
        <v>198440</v>
      </c>
      <c r="AQ66" s="118">
        <v>27719</v>
      </c>
      <c r="AR66" s="247">
        <v>0</v>
      </c>
      <c r="AS66" s="51">
        <v>0</v>
      </c>
      <c r="AT66" s="51">
        <v>0</v>
      </c>
      <c r="AU66" s="51">
        <v>0</v>
      </c>
      <c r="AV66" s="136">
        <v>0</v>
      </c>
      <c r="AW66" s="267">
        <f t="shared" si="6"/>
        <v>1</v>
      </c>
      <c r="AX66" s="141"/>
      <c r="AY66" s="161" t="s">
        <v>41</v>
      </c>
      <c r="AZ66" s="268" t="s">
        <v>574</v>
      </c>
      <c r="BA66" s="268" t="s">
        <v>572</v>
      </c>
      <c r="BB66" s="190" t="str">
        <f t="shared" si="2"/>
        <v>SI</v>
      </c>
      <c r="BC66" s="191" t="str">
        <f t="shared" si="3"/>
        <v>NO</v>
      </c>
      <c r="BD66" s="162">
        <f t="shared" si="11"/>
        <v>0</v>
      </c>
      <c r="BE66" s="163" t="s">
        <v>364</v>
      </c>
      <c r="BF66" s="37"/>
      <c r="BG66" s="40"/>
    </row>
    <row r="67" spans="1:59" s="41" customFormat="1" ht="45" x14ac:dyDescent="0.25">
      <c r="A67" s="115">
        <v>40002696</v>
      </c>
      <c r="B67" s="107" t="s">
        <v>481</v>
      </c>
      <c r="C67" s="107" t="s">
        <v>136</v>
      </c>
      <c r="D67" s="108" t="s">
        <v>298</v>
      </c>
      <c r="E67" s="106" t="s">
        <v>89</v>
      </c>
      <c r="F67" s="106" t="s">
        <v>256</v>
      </c>
      <c r="G67" s="106" t="s">
        <v>37</v>
      </c>
      <c r="H67" s="195" t="s">
        <v>100</v>
      </c>
      <c r="I67" s="195" t="s">
        <v>100</v>
      </c>
      <c r="J67" s="195" t="s">
        <v>100</v>
      </c>
      <c r="K67" s="196" t="e">
        <f t="shared" si="13"/>
        <v>#VALUE!</v>
      </c>
      <c r="L67" s="195" t="s">
        <v>100</v>
      </c>
      <c r="M67" s="194" t="s">
        <v>90</v>
      </c>
      <c r="N67" s="195"/>
      <c r="O67" s="197" t="s">
        <v>5</v>
      </c>
      <c r="P67" s="194" t="s">
        <v>81</v>
      </c>
      <c r="Q67" s="194" t="s">
        <v>100</v>
      </c>
      <c r="R67" s="205">
        <v>300000</v>
      </c>
      <c r="S67" s="199">
        <v>44014</v>
      </c>
      <c r="T67" s="280">
        <v>44379</v>
      </c>
      <c r="U67" s="281">
        <v>1</v>
      </c>
      <c r="V67" s="110" t="s">
        <v>353</v>
      </c>
      <c r="W67" s="326">
        <v>0</v>
      </c>
      <c r="X67" s="118"/>
      <c r="Y67" s="118"/>
      <c r="Z67" s="118"/>
      <c r="AA67" s="118"/>
      <c r="AB67" s="51"/>
      <c r="AC67" s="51"/>
      <c r="AD67" s="51"/>
      <c r="AE67" s="51"/>
      <c r="AF67" s="51"/>
      <c r="AG67" s="51"/>
      <c r="AH67" s="51"/>
      <c r="AI67" s="51"/>
      <c r="AJ67" s="248">
        <f t="shared" si="4"/>
        <v>0</v>
      </c>
      <c r="AK67" s="249" t="str">
        <f t="shared" si="5"/>
        <v>-</v>
      </c>
      <c r="AL67" s="264">
        <f t="shared" si="1"/>
        <v>311521</v>
      </c>
      <c r="AM67" s="118">
        <v>0</v>
      </c>
      <c r="AN67" s="118">
        <v>0</v>
      </c>
      <c r="AO67" s="118">
        <v>1</v>
      </c>
      <c r="AP67" s="118">
        <v>127610</v>
      </c>
      <c r="AQ67" s="118">
        <v>183910</v>
      </c>
      <c r="AR67" s="247">
        <v>0</v>
      </c>
      <c r="AS67" s="51">
        <v>0</v>
      </c>
      <c r="AT67" s="51">
        <v>0</v>
      </c>
      <c r="AU67" s="51">
        <v>0</v>
      </c>
      <c r="AV67" s="136">
        <v>0</v>
      </c>
      <c r="AW67" s="267">
        <f t="shared" si="6"/>
        <v>1</v>
      </c>
      <c r="AX67" s="141" t="s">
        <v>654</v>
      </c>
      <c r="AY67" s="161" t="s">
        <v>41</v>
      </c>
      <c r="AZ67" s="268" t="s">
        <v>574</v>
      </c>
      <c r="BA67" s="268" t="s">
        <v>640</v>
      </c>
      <c r="BB67" s="190" t="str">
        <f t="shared" si="2"/>
        <v>SI</v>
      </c>
      <c r="BC67" s="191" t="str">
        <f t="shared" si="3"/>
        <v>NO</v>
      </c>
      <c r="BD67" s="162">
        <f t="shared" si="11"/>
        <v>0</v>
      </c>
      <c r="BE67" s="163" t="s">
        <v>364</v>
      </c>
      <c r="BF67" s="37"/>
      <c r="BG67" s="40"/>
    </row>
    <row r="68" spans="1:59" s="41" customFormat="1" ht="45" x14ac:dyDescent="0.25">
      <c r="A68" s="115">
        <v>40002696</v>
      </c>
      <c r="B68" s="111" t="s">
        <v>482</v>
      </c>
      <c r="C68" s="113" t="s">
        <v>136</v>
      </c>
      <c r="D68" s="108" t="s">
        <v>298</v>
      </c>
      <c r="E68" s="106" t="s">
        <v>89</v>
      </c>
      <c r="F68" s="106" t="s">
        <v>256</v>
      </c>
      <c r="G68" s="106" t="s">
        <v>37</v>
      </c>
      <c r="H68" s="195" t="s">
        <v>100</v>
      </c>
      <c r="I68" s="195" t="s">
        <v>100</v>
      </c>
      <c r="J68" s="195" t="s">
        <v>100</v>
      </c>
      <c r="K68" s="196" t="e">
        <f t="shared" si="13"/>
        <v>#VALUE!</v>
      </c>
      <c r="L68" s="195" t="s">
        <v>100</v>
      </c>
      <c r="M68" s="194" t="s">
        <v>97</v>
      </c>
      <c r="N68" s="195"/>
      <c r="O68" s="309" t="s">
        <v>5</v>
      </c>
      <c r="P68" s="310" t="s">
        <v>5</v>
      </c>
      <c r="Q68" s="194" t="s">
        <v>100</v>
      </c>
      <c r="R68" s="205">
        <v>200001</v>
      </c>
      <c r="S68" s="199">
        <v>43903</v>
      </c>
      <c r="T68" s="280">
        <v>44323</v>
      </c>
      <c r="U68" s="281">
        <v>0.54720000000000002</v>
      </c>
      <c r="V68" s="110" t="s">
        <v>353</v>
      </c>
      <c r="W68" s="326">
        <v>48600</v>
      </c>
      <c r="X68" s="118">
        <v>0</v>
      </c>
      <c r="Y68" s="118">
        <v>6800</v>
      </c>
      <c r="Z68" s="118">
        <v>0</v>
      </c>
      <c r="AA68" s="118">
        <v>0</v>
      </c>
      <c r="AB68" s="51">
        <v>41800</v>
      </c>
      <c r="AC68" s="51">
        <v>0</v>
      </c>
      <c r="AD68" s="51">
        <v>0</v>
      </c>
      <c r="AE68" s="51">
        <v>0</v>
      </c>
      <c r="AF68" s="51">
        <v>0</v>
      </c>
      <c r="AG68" s="51">
        <v>0</v>
      </c>
      <c r="AH68" s="51">
        <v>0</v>
      </c>
      <c r="AI68" s="51">
        <v>0</v>
      </c>
      <c r="AJ68" s="248">
        <f t="shared" si="4"/>
        <v>48600</v>
      </c>
      <c r="AK68" s="249">
        <f t="shared" si="5"/>
        <v>1</v>
      </c>
      <c r="AL68" s="264">
        <f t="shared" si="1"/>
        <v>232601</v>
      </c>
      <c r="AM68" s="118">
        <v>0</v>
      </c>
      <c r="AN68" s="118">
        <v>0</v>
      </c>
      <c r="AO68" s="118">
        <v>1</v>
      </c>
      <c r="AP68" s="118">
        <v>95400</v>
      </c>
      <c r="AQ68" s="118">
        <v>88600</v>
      </c>
      <c r="AR68" s="247">
        <v>48600</v>
      </c>
      <c r="AS68" s="51">
        <v>0</v>
      </c>
      <c r="AT68" s="51">
        <v>0</v>
      </c>
      <c r="AU68" s="51">
        <v>0</v>
      </c>
      <c r="AV68" s="136">
        <v>0</v>
      </c>
      <c r="AW68" s="267">
        <f t="shared" si="6"/>
        <v>1</v>
      </c>
      <c r="AX68" s="141" t="s">
        <v>663</v>
      </c>
      <c r="AY68" s="161" t="s">
        <v>41</v>
      </c>
      <c r="AZ68" s="268" t="s">
        <v>574</v>
      </c>
      <c r="BA68" s="268" t="s">
        <v>640</v>
      </c>
      <c r="BB68" s="190" t="str">
        <f t="shared" si="2"/>
        <v>SI</v>
      </c>
      <c r="BC68" s="191" t="str">
        <f t="shared" si="3"/>
        <v>NO</v>
      </c>
      <c r="BD68" s="162">
        <f t="shared" si="11"/>
        <v>0</v>
      </c>
      <c r="BE68" s="163" t="s">
        <v>364</v>
      </c>
      <c r="BF68" s="37"/>
      <c r="BG68" s="40"/>
    </row>
    <row r="69" spans="1:59" s="41" customFormat="1" ht="30" x14ac:dyDescent="0.25">
      <c r="A69" s="115">
        <v>40002696</v>
      </c>
      <c r="B69" s="111" t="s">
        <v>389</v>
      </c>
      <c r="C69" s="107" t="s">
        <v>136</v>
      </c>
      <c r="D69" s="108" t="s">
        <v>52</v>
      </c>
      <c r="E69" s="106" t="s">
        <v>72</v>
      </c>
      <c r="F69" s="106" t="s">
        <v>174</v>
      </c>
      <c r="G69" s="106" t="s">
        <v>37</v>
      </c>
      <c r="H69" s="194" t="s">
        <v>40</v>
      </c>
      <c r="I69" s="195">
        <v>53262</v>
      </c>
      <c r="J69" s="195">
        <v>6924</v>
      </c>
      <c r="K69" s="196">
        <f t="shared" si="13"/>
        <v>0.12999887349329728</v>
      </c>
      <c r="L69" s="195" t="s">
        <v>100</v>
      </c>
      <c r="M69" s="194" t="s">
        <v>97</v>
      </c>
      <c r="N69" s="195" t="s">
        <v>587</v>
      </c>
      <c r="O69" s="309" t="s">
        <v>93</v>
      </c>
      <c r="P69" s="310" t="s">
        <v>92</v>
      </c>
      <c r="Q69" s="194" t="s">
        <v>100</v>
      </c>
      <c r="R69" s="198">
        <v>1034001</v>
      </c>
      <c r="S69" s="199">
        <v>43967</v>
      </c>
      <c r="T69" s="283">
        <v>44332</v>
      </c>
      <c r="U69" s="281">
        <v>1</v>
      </c>
      <c r="V69" s="110" t="s">
        <v>353</v>
      </c>
      <c r="W69" s="326">
        <v>0</v>
      </c>
      <c r="X69" s="118"/>
      <c r="Y69" s="118"/>
      <c r="Z69" s="118"/>
      <c r="AA69" s="118"/>
      <c r="AB69" s="51"/>
      <c r="AC69" s="51"/>
      <c r="AD69" s="51"/>
      <c r="AE69" s="51"/>
      <c r="AF69" s="51"/>
      <c r="AG69" s="51"/>
      <c r="AH69" s="51"/>
      <c r="AI69" s="51"/>
      <c r="AJ69" s="248">
        <f t="shared" si="4"/>
        <v>0</v>
      </c>
      <c r="AK69" s="249" t="str">
        <f t="shared" si="5"/>
        <v>-</v>
      </c>
      <c r="AL69" s="264">
        <f t="shared" si="1"/>
        <v>1257572</v>
      </c>
      <c r="AM69" s="118">
        <v>0</v>
      </c>
      <c r="AN69" s="118">
        <v>0</v>
      </c>
      <c r="AO69" s="118">
        <v>1</v>
      </c>
      <c r="AP69" s="118">
        <v>562306</v>
      </c>
      <c r="AQ69" s="118">
        <v>695265</v>
      </c>
      <c r="AR69" s="247">
        <v>0</v>
      </c>
      <c r="AS69" s="51">
        <v>0</v>
      </c>
      <c r="AT69" s="51">
        <v>0</v>
      </c>
      <c r="AU69" s="51">
        <v>0</v>
      </c>
      <c r="AV69" s="136">
        <v>0</v>
      </c>
      <c r="AW69" s="267">
        <f t="shared" si="6"/>
        <v>1</v>
      </c>
      <c r="AX69" s="141" t="s">
        <v>649</v>
      </c>
      <c r="AY69" s="161" t="s">
        <v>41</v>
      </c>
      <c r="AZ69" s="268" t="s">
        <v>574</v>
      </c>
      <c r="BA69" s="268" t="s">
        <v>572</v>
      </c>
      <c r="BB69" s="190" t="str">
        <f t="shared" si="2"/>
        <v>SI</v>
      </c>
      <c r="BC69" s="191" t="str">
        <f t="shared" si="3"/>
        <v>NO</v>
      </c>
      <c r="BD69" s="162">
        <f t="shared" si="11"/>
        <v>0</v>
      </c>
      <c r="BE69" s="163" t="s">
        <v>364</v>
      </c>
      <c r="BF69" s="37"/>
      <c r="BG69" s="40"/>
    </row>
    <row r="70" spans="1:59" s="41" customFormat="1" ht="30" x14ac:dyDescent="0.25">
      <c r="A70" s="115">
        <v>40002696</v>
      </c>
      <c r="B70" s="107" t="s">
        <v>390</v>
      </c>
      <c r="C70" s="107" t="s">
        <v>136</v>
      </c>
      <c r="D70" s="108" t="s">
        <v>52</v>
      </c>
      <c r="E70" s="106" t="s">
        <v>76</v>
      </c>
      <c r="F70" s="106" t="s">
        <v>170</v>
      </c>
      <c r="G70" s="106" t="s">
        <v>37</v>
      </c>
      <c r="H70" s="194" t="s">
        <v>40</v>
      </c>
      <c r="I70" s="195">
        <v>7265</v>
      </c>
      <c r="J70" s="195">
        <v>608</v>
      </c>
      <c r="K70" s="196">
        <f t="shared" si="13"/>
        <v>8.3688919476944248E-2</v>
      </c>
      <c r="L70" s="195" t="s">
        <v>100</v>
      </c>
      <c r="M70" s="194" t="s">
        <v>97</v>
      </c>
      <c r="N70" s="195">
        <v>9</v>
      </c>
      <c r="O70" s="197" t="s">
        <v>93</v>
      </c>
      <c r="P70" s="194" t="s">
        <v>92</v>
      </c>
      <c r="Q70" s="194" t="s">
        <v>100</v>
      </c>
      <c r="R70" s="198">
        <v>1477931</v>
      </c>
      <c r="S70" s="199">
        <v>44042</v>
      </c>
      <c r="T70" s="280">
        <v>44462</v>
      </c>
      <c r="U70" s="281">
        <v>1</v>
      </c>
      <c r="V70" s="110" t="s">
        <v>353</v>
      </c>
      <c r="W70" s="326">
        <v>0</v>
      </c>
      <c r="X70" s="118"/>
      <c r="Y70" s="118"/>
      <c r="Z70" s="118"/>
      <c r="AA70" s="118"/>
      <c r="AB70" s="51"/>
      <c r="AC70" s="51"/>
      <c r="AD70" s="51"/>
      <c r="AE70" s="51"/>
      <c r="AF70" s="51"/>
      <c r="AG70" s="51"/>
      <c r="AH70" s="51"/>
      <c r="AI70" s="51"/>
      <c r="AJ70" s="248">
        <f t="shared" si="4"/>
        <v>0</v>
      </c>
      <c r="AK70" s="249" t="str">
        <f t="shared" si="5"/>
        <v>-</v>
      </c>
      <c r="AL70" s="264">
        <f t="shared" si="1"/>
        <v>1304887</v>
      </c>
      <c r="AM70" s="118">
        <v>0</v>
      </c>
      <c r="AN70" s="118">
        <v>0</v>
      </c>
      <c r="AO70" s="118">
        <v>1</v>
      </c>
      <c r="AP70" s="118">
        <v>531297</v>
      </c>
      <c r="AQ70" s="118">
        <v>773589</v>
      </c>
      <c r="AR70" s="247">
        <v>0</v>
      </c>
      <c r="AS70" s="51">
        <v>0</v>
      </c>
      <c r="AT70" s="51">
        <v>0</v>
      </c>
      <c r="AU70" s="51">
        <v>0</v>
      </c>
      <c r="AV70" s="136">
        <v>0</v>
      </c>
      <c r="AW70" s="267">
        <f t="shared" si="6"/>
        <v>1</v>
      </c>
      <c r="AX70" s="141" t="s">
        <v>649</v>
      </c>
      <c r="AY70" s="161" t="s">
        <v>41</v>
      </c>
      <c r="AZ70" s="268" t="s">
        <v>574</v>
      </c>
      <c r="BA70" s="268" t="s">
        <v>572</v>
      </c>
      <c r="BB70" s="190" t="str">
        <f t="shared" si="2"/>
        <v>SI</v>
      </c>
      <c r="BC70" s="191" t="str">
        <f t="shared" si="3"/>
        <v>NO</v>
      </c>
      <c r="BD70" s="162">
        <f t="shared" si="11"/>
        <v>0</v>
      </c>
      <c r="BE70" s="163" t="s">
        <v>364</v>
      </c>
      <c r="BF70" s="37"/>
      <c r="BG70" s="40"/>
    </row>
    <row r="71" spans="1:59" s="41" customFormat="1" x14ac:dyDescent="0.25">
      <c r="A71" s="115">
        <v>40002696</v>
      </c>
      <c r="B71" s="107" t="s">
        <v>391</v>
      </c>
      <c r="C71" s="107" t="s">
        <v>136</v>
      </c>
      <c r="D71" s="108" t="s">
        <v>52</v>
      </c>
      <c r="E71" s="106" t="s">
        <v>308</v>
      </c>
      <c r="F71" s="106" t="s">
        <v>172</v>
      </c>
      <c r="G71" s="106" t="s">
        <v>37</v>
      </c>
      <c r="H71" s="194" t="s">
        <v>40</v>
      </c>
      <c r="I71" s="195">
        <v>11779</v>
      </c>
      <c r="J71" s="195">
        <v>520</v>
      </c>
      <c r="K71" s="196">
        <f t="shared" si="13"/>
        <v>4.4146362169963496E-2</v>
      </c>
      <c r="L71" s="195" t="s">
        <v>100</v>
      </c>
      <c r="M71" s="194" t="s">
        <v>97</v>
      </c>
      <c r="N71" s="195" t="s">
        <v>588</v>
      </c>
      <c r="O71" s="309" t="s">
        <v>93</v>
      </c>
      <c r="P71" s="310" t="s">
        <v>92</v>
      </c>
      <c r="Q71" s="194" t="s">
        <v>100</v>
      </c>
      <c r="R71" s="198">
        <v>484001</v>
      </c>
      <c r="S71" s="199">
        <v>44040</v>
      </c>
      <c r="T71" s="280">
        <v>44340</v>
      </c>
      <c r="U71" s="281">
        <v>1</v>
      </c>
      <c r="V71" s="110" t="s">
        <v>353</v>
      </c>
      <c r="W71" s="326">
        <v>0</v>
      </c>
      <c r="X71" s="118"/>
      <c r="Y71" s="118"/>
      <c r="Z71" s="118"/>
      <c r="AA71" s="118"/>
      <c r="AB71" s="51"/>
      <c r="AC71" s="51"/>
      <c r="AD71" s="51"/>
      <c r="AE71" s="51"/>
      <c r="AF71" s="51"/>
      <c r="AG71" s="51"/>
      <c r="AH71" s="51"/>
      <c r="AI71" s="51"/>
      <c r="AJ71" s="248">
        <f t="shared" si="4"/>
        <v>0</v>
      </c>
      <c r="AK71" s="249" t="str">
        <f t="shared" si="5"/>
        <v>-</v>
      </c>
      <c r="AL71" s="264">
        <f t="shared" si="1"/>
        <v>639384</v>
      </c>
      <c r="AM71" s="118">
        <v>0</v>
      </c>
      <c r="AN71" s="118">
        <v>0</v>
      </c>
      <c r="AO71" s="118">
        <v>1</v>
      </c>
      <c r="AP71" s="118">
        <v>297309</v>
      </c>
      <c r="AQ71" s="118">
        <v>342074</v>
      </c>
      <c r="AR71" s="247">
        <v>0</v>
      </c>
      <c r="AS71" s="51">
        <v>0</v>
      </c>
      <c r="AT71" s="51">
        <v>0</v>
      </c>
      <c r="AU71" s="51">
        <v>0</v>
      </c>
      <c r="AV71" s="136">
        <v>0</v>
      </c>
      <c r="AW71" s="267">
        <f t="shared" si="6"/>
        <v>1</v>
      </c>
      <c r="AX71" s="141" t="s">
        <v>649</v>
      </c>
      <c r="AY71" s="161" t="s">
        <v>41</v>
      </c>
      <c r="AZ71" s="268" t="s">
        <v>574</v>
      </c>
      <c r="BA71" s="268" t="s">
        <v>572</v>
      </c>
      <c r="BB71" s="190" t="str">
        <f t="shared" si="2"/>
        <v>SI</v>
      </c>
      <c r="BC71" s="191" t="str">
        <f t="shared" si="3"/>
        <v>NO</v>
      </c>
      <c r="BD71" s="162">
        <f t="shared" si="11"/>
        <v>0</v>
      </c>
      <c r="BE71" s="163" t="s">
        <v>364</v>
      </c>
      <c r="BF71" s="37"/>
      <c r="BG71" s="40"/>
    </row>
    <row r="72" spans="1:59" s="41" customFormat="1" ht="45" x14ac:dyDescent="0.25">
      <c r="A72" s="115">
        <v>40002696</v>
      </c>
      <c r="B72" s="107" t="s">
        <v>440</v>
      </c>
      <c r="C72" s="107" t="s">
        <v>136</v>
      </c>
      <c r="D72" s="108" t="s">
        <v>52</v>
      </c>
      <c r="E72" s="106" t="s">
        <v>308</v>
      </c>
      <c r="F72" s="106" t="s">
        <v>256</v>
      </c>
      <c r="G72" s="106" t="s">
        <v>37</v>
      </c>
      <c r="H72" s="194" t="s">
        <v>40</v>
      </c>
      <c r="I72" s="195">
        <v>11779</v>
      </c>
      <c r="J72" s="195">
        <v>520</v>
      </c>
      <c r="K72" s="196">
        <f t="shared" si="13"/>
        <v>4.4146362169963496E-2</v>
      </c>
      <c r="L72" s="195" t="s">
        <v>100</v>
      </c>
      <c r="M72" s="194" t="s">
        <v>97</v>
      </c>
      <c r="N72" s="195">
        <v>4</v>
      </c>
      <c r="O72" s="197" t="s">
        <v>93</v>
      </c>
      <c r="P72" s="194" t="s">
        <v>92</v>
      </c>
      <c r="Q72" s="194" t="s">
        <v>100</v>
      </c>
      <c r="R72" s="205">
        <v>759001</v>
      </c>
      <c r="S72" s="199">
        <v>44104</v>
      </c>
      <c r="T72" s="283">
        <v>44404</v>
      </c>
      <c r="U72" s="281">
        <v>0.77649999999999997</v>
      </c>
      <c r="V72" s="110" t="s">
        <v>353</v>
      </c>
      <c r="W72" s="326">
        <v>0</v>
      </c>
      <c r="X72" s="118"/>
      <c r="Y72" s="118"/>
      <c r="Z72" s="118"/>
      <c r="AA72" s="118"/>
      <c r="AB72" s="51"/>
      <c r="AC72" s="51"/>
      <c r="AD72" s="51"/>
      <c r="AE72" s="51"/>
      <c r="AF72" s="51"/>
      <c r="AG72" s="51"/>
      <c r="AH72" s="51"/>
      <c r="AI72" s="51"/>
      <c r="AJ72" s="248">
        <f t="shared" si="4"/>
        <v>0</v>
      </c>
      <c r="AK72" s="249" t="str">
        <f t="shared" si="5"/>
        <v>-</v>
      </c>
      <c r="AL72" s="264">
        <f t="shared" si="1"/>
        <v>750068</v>
      </c>
      <c r="AM72" s="118">
        <v>0</v>
      </c>
      <c r="AN72" s="118">
        <v>0</v>
      </c>
      <c r="AO72" s="118">
        <v>1</v>
      </c>
      <c r="AP72" s="118">
        <v>127609</v>
      </c>
      <c r="AQ72" s="118">
        <v>622458</v>
      </c>
      <c r="AR72" s="247">
        <v>0</v>
      </c>
      <c r="AS72" s="51">
        <v>0</v>
      </c>
      <c r="AT72" s="51">
        <v>0</v>
      </c>
      <c r="AU72" s="51">
        <v>0</v>
      </c>
      <c r="AV72" s="136">
        <v>0</v>
      </c>
      <c r="AW72" s="267">
        <f t="shared" si="6"/>
        <v>1</v>
      </c>
      <c r="AX72" s="141"/>
      <c r="AY72" s="161" t="s">
        <v>41</v>
      </c>
      <c r="AZ72" s="268" t="s">
        <v>574</v>
      </c>
      <c r="BA72" s="268" t="s">
        <v>640</v>
      </c>
      <c r="BB72" s="190" t="str">
        <f t="shared" si="2"/>
        <v>SI</v>
      </c>
      <c r="BC72" s="191" t="str">
        <f t="shared" si="3"/>
        <v>NO</v>
      </c>
      <c r="BD72" s="162">
        <f t="shared" si="11"/>
        <v>0</v>
      </c>
      <c r="BE72" s="163" t="s">
        <v>364</v>
      </c>
      <c r="BF72" s="37"/>
      <c r="BG72" s="40"/>
    </row>
    <row r="73" spans="1:59" s="41" customFormat="1" ht="30" x14ac:dyDescent="0.25">
      <c r="A73" s="115">
        <v>40002696</v>
      </c>
      <c r="B73" s="107" t="s">
        <v>392</v>
      </c>
      <c r="C73" s="107" t="s">
        <v>136</v>
      </c>
      <c r="D73" s="108" t="s">
        <v>52</v>
      </c>
      <c r="E73" s="106" t="s">
        <v>308</v>
      </c>
      <c r="F73" s="106" t="s">
        <v>171</v>
      </c>
      <c r="G73" s="106" t="s">
        <v>37</v>
      </c>
      <c r="H73" s="194" t="s">
        <v>40</v>
      </c>
      <c r="I73" s="195">
        <v>11779</v>
      </c>
      <c r="J73" s="195">
        <v>520</v>
      </c>
      <c r="K73" s="196">
        <f t="shared" si="13"/>
        <v>4.4146362169963496E-2</v>
      </c>
      <c r="L73" s="195" t="s">
        <v>100</v>
      </c>
      <c r="M73" s="194" t="s">
        <v>97</v>
      </c>
      <c r="N73" s="195">
        <v>5</v>
      </c>
      <c r="O73" s="197" t="s">
        <v>5</v>
      </c>
      <c r="P73" s="194" t="s">
        <v>99</v>
      </c>
      <c r="Q73" s="194" t="s">
        <v>100</v>
      </c>
      <c r="R73" s="198">
        <v>833082</v>
      </c>
      <c r="S73" s="201">
        <v>43692</v>
      </c>
      <c r="T73" s="283">
        <v>44052</v>
      </c>
      <c r="U73" s="281">
        <v>9.5000000000000001E-2</v>
      </c>
      <c r="V73" s="110" t="s">
        <v>353</v>
      </c>
      <c r="W73" s="326">
        <v>0</v>
      </c>
      <c r="X73" s="118"/>
      <c r="Y73" s="118"/>
      <c r="Z73" s="118"/>
      <c r="AA73" s="118"/>
      <c r="AB73" s="51"/>
      <c r="AC73" s="51"/>
      <c r="AD73" s="51"/>
      <c r="AE73" s="51"/>
      <c r="AF73" s="51"/>
      <c r="AG73" s="51"/>
      <c r="AH73" s="51"/>
      <c r="AI73" s="51"/>
      <c r="AJ73" s="248">
        <f t="shared" si="4"/>
        <v>0</v>
      </c>
      <c r="AK73" s="249" t="str">
        <f t="shared" si="5"/>
        <v>-</v>
      </c>
      <c r="AL73" s="264">
        <f t="shared" si="1"/>
        <v>1016937</v>
      </c>
      <c r="AM73" s="118">
        <v>0</v>
      </c>
      <c r="AN73" s="118">
        <v>0</v>
      </c>
      <c r="AO73" s="118">
        <v>183855</v>
      </c>
      <c r="AP73" s="118">
        <v>833082</v>
      </c>
      <c r="AQ73" s="118">
        <v>0</v>
      </c>
      <c r="AR73" s="247">
        <v>0</v>
      </c>
      <c r="AS73" s="51">
        <v>0</v>
      </c>
      <c r="AT73" s="51">
        <v>0</v>
      </c>
      <c r="AU73" s="51">
        <v>0</v>
      </c>
      <c r="AV73" s="136">
        <v>0</v>
      </c>
      <c r="AW73" s="267">
        <f t="shared" si="6"/>
        <v>1</v>
      </c>
      <c r="AX73" s="160"/>
      <c r="AY73" s="161" t="s">
        <v>41</v>
      </c>
      <c r="AZ73" s="268" t="s">
        <v>574</v>
      </c>
      <c r="BA73" s="268" t="s">
        <v>640</v>
      </c>
      <c r="BB73" s="190" t="str">
        <f t="shared" si="2"/>
        <v>SI</v>
      </c>
      <c r="BC73" s="191" t="str">
        <f t="shared" si="3"/>
        <v>NO</v>
      </c>
      <c r="BD73" s="162">
        <f t="shared" si="11"/>
        <v>0</v>
      </c>
      <c r="BE73" s="163" t="s">
        <v>364</v>
      </c>
      <c r="BF73" s="37"/>
      <c r="BG73" s="40"/>
    </row>
    <row r="74" spans="1:59" s="41" customFormat="1" ht="45" x14ac:dyDescent="0.25">
      <c r="A74" s="115">
        <v>40002696</v>
      </c>
      <c r="B74" s="111" t="s">
        <v>483</v>
      </c>
      <c r="C74" s="114" t="s">
        <v>136</v>
      </c>
      <c r="D74" s="108" t="s">
        <v>52</v>
      </c>
      <c r="E74" s="106" t="s">
        <v>89</v>
      </c>
      <c r="F74" s="106" t="s">
        <v>256</v>
      </c>
      <c r="G74" s="106" t="s">
        <v>37</v>
      </c>
      <c r="H74" s="195" t="s">
        <v>100</v>
      </c>
      <c r="I74" s="195" t="s">
        <v>100</v>
      </c>
      <c r="J74" s="195" t="s">
        <v>100</v>
      </c>
      <c r="K74" s="196" t="e">
        <f>J74/I74</f>
        <v>#VALUE!</v>
      </c>
      <c r="L74" s="195" t="s">
        <v>100</v>
      </c>
      <c r="M74" s="194" t="s">
        <v>97</v>
      </c>
      <c r="N74" s="195"/>
      <c r="O74" s="309" t="s">
        <v>5</v>
      </c>
      <c r="P74" s="310" t="s">
        <v>5</v>
      </c>
      <c r="Q74" s="194" t="s">
        <v>100</v>
      </c>
      <c r="R74" s="205">
        <v>200001</v>
      </c>
      <c r="S74" s="199">
        <v>43962</v>
      </c>
      <c r="T74" s="280">
        <v>44322</v>
      </c>
      <c r="U74" s="281">
        <v>0.53239999999999998</v>
      </c>
      <c r="V74" s="110" t="s">
        <v>353</v>
      </c>
      <c r="W74" s="326">
        <v>55760</v>
      </c>
      <c r="X74" s="118">
        <v>0</v>
      </c>
      <c r="Y74" s="118">
        <v>0</v>
      </c>
      <c r="Z74" s="118">
        <v>0</v>
      </c>
      <c r="AA74" s="118">
        <v>55760</v>
      </c>
      <c r="AB74" s="51">
        <v>0</v>
      </c>
      <c r="AC74" s="51">
        <v>0</v>
      </c>
      <c r="AD74" s="51">
        <v>0</v>
      </c>
      <c r="AE74" s="51">
        <v>0</v>
      </c>
      <c r="AF74" s="51">
        <v>0</v>
      </c>
      <c r="AG74" s="51">
        <v>0</v>
      </c>
      <c r="AH74" s="51">
        <v>0</v>
      </c>
      <c r="AI74" s="51">
        <v>0</v>
      </c>
      <c r="AJ74" s="248">
        <f t="shared" si="4"/>
        <v>55760</v>
      </c>
      <c r="AK74" s="249">
        <f t="shared" si="5"/>
        <v>1</v>
      </c>
      <c r="AL74" s="264">
        <f t="shared" si="1"/>
        <v>203361</v>
      </c>
      <c r="AM74" s="118">
        <v>0</v>
      </c>
      <c r="AN74" s="118">
        <v>0</v>
      </c>
      <c r="AO74" s="118">
        <v>1</v>
      </c>
      <c r="AP74" s="118">
        <v>57810</v>
      </c>
      <c r="AQ74" s="118">
        <v>89790</v>
      </c>
      <c r="AR74" s="247">
        <v>55760</v>
      </c>
      <c r="AS74" s="51">
        <v>0</v>
      </c>
      <c r="AT74" s="51">
        <v>0</v>
      </c>
      <c r="AU74" s="51">
        <v>0</v>
      </c>
      <c r="AV74" s="136">
        <v>0</v>
      </c>
      <c r="AW74" s="267">
        <f t="shared" si="6"/>
        <v>1</v>
      </c>
      <c r="AX74" s="141" t="s">
        <v>663</v>
      </c>
      <c r="AY74" s="161" t="s">
        <v>41</v>
      </c>
      <c r="AZ74" s="268" t="s">
        <v>574</v>
      </c>
      <c r="BA74" s="268" t="s">
        <v>640</v>
      </c>
      <c r="BB74" s="190" t="str">
        <f t="shared" si="2"/>
        <v>SI</v>
      </c>
      <c r="BC74" s="191" t="str">
        <f t="shared" si="3"/>
        <v>NO</v>
      </c>
      <c r="BD74" s="162">
        <f t="shared" si="11"/>
        <v>0</v>
      </c>
      <c r="BE74" s="163" t="s">
        <v>364</v>
      </c>
      <c r="BF74" s="37"/>
      <c r="BG74" s="40"/>
    </row>
    <row r="75" spans="1:59" s="41" customFormat="1" ht="30" x14ac:dyDescent="0.25">
      <c r="A75" s="115">
        <v>40002696</v>
      </c>
      <c r="B75" s="111" t="s">
        <v>484</v>
      </c>
      <c r="C75" s="107" t="s">
        <v>136</v>
      </c>
      <c r="D75" s="108" t="s">
        <v>52</v>
      </c>
      <c r="E75" s="106" t="s">
        <v>89</v>
      </c>
      <c r="F75" s="106" t="s">
        <v>100</v>
      </c>
      <c r="G75" s="106" t="s">
        <v>37</v>
      </c>
      <c r="H75" s="195" t="s">
        <v>100</v>
      </c>
      <c r="I75" s="195" t="s">
        <v>100</v>
      </c>
      <c r="J75" s="195" t="s">
        <v>100</v>
      </c>
      <c r="K75" s="196" t="e">
        <f t="shared" si="13"/>
        <v>#VALUE!</v>
      </c>
      <c r="L75" s="195" t="s">
        <v>100</v>
      </c>
      <c r="M75" s="194" t="s">
        <v>90</v>
      </c>
      <c r="N75" s="195" t="s">
        <v>100</v>
      </c>
      <c r="O75" s="309" t="s">
        <v>5</v>
      </c>
      <c r="P75" s="310" t="s">
        <v>81</v>
      </c>
      <c r="Q75" s="194" t="s">
        <v>100</v>
      </c>
      <c r="R75" s="198">
        <v>209974</v>
      </c>
      <c r="S75" s="199">
        <v>43789</v>
      </c>
      <c r="T75" s="283">
        <v>44269</v>
      </c>
      <c r="U75" s="281">
        <v>1</v>
      </c>
      <c r="V75" s="110" t="s">
        <v>353</v>
      </c>
      <c r="W75" s="326">
        <v>0</v>
      </c>
      <c r="X75" s="118"/>
      <c r="Y75" s="118"/>
      <c r="Z75" s="118"/>
      <c r="AA75" s="118"/>
      <c r="AB75" s="51"/>
      <c r="AC75" s="51"/>
      <c r="AD75" s="51"/>
      <c r="AE75" s="51"/>
      <c r="AF75" s="51"/>
      <c r="AG75" s="51"/>
      <c r="AH75" s="51"/>
      <c r="AI75" s="51"/>
      <c r="AJ75" s="248">
        <f t="shared" si="4"/>
        <v>0</v>
      </c>
      <c r="AK75" s="249" t="str">
        <f t="shared" si="5"/>
        <v>-</v>
      </c>
      <c r="AL75" s="264">
        <f t="shared" si="1"/>
        <v>243451</v>
      </c>
      <c r="AM75" s="118">
        <v>0</v>
      </c>
      <c r="AN75" s="118">
        <v>1</v>
      </c>
      <c r="AO75" s="118">
        <v>0</v>
      </c>
      <c r="AP75" s="118">
        <v>187200</v>
      </c>
      <c r="AQ75" s="118">
        <v>56250</v>
      </c>
      <c r="AR75" s="247">
        <v>0</v>
      </c>
      <c r="AS75" s="51">
        <v>0</v>
      </c>
      <c r="AT75" s="51">
        <v>0</v>
      </c>
      <c r="AU75" s="51">
        <v>0</v>
      </c>
      <c r="AV75" s="136">
        <v>0</v>
      </c>
      <c r="AW75" s="267">
        <f t="shared" si="6"/>
        <v>1</v>
      </c>
      <c r="AX75" s="114"/>
      <c r="AY75" s="161" t="s">
        <v>41</v>
      </c>
      <c r="AZ75" s="268" t="s">
        <v>574</v>
      </c>
      <c r="BA75" s="268" t="s">
        <v>572</v>
      </c>
      <c r="BB75" s="190" t="str">
        <f t="shared" si="2"/>
        <v>SI</v>
      </c>
      <c r="BC75" s="191" t="str">
        <f t="shared" si="3"/>
        <v>NO</v>
      </c>
      <c r="BD75" s="162">
        <f t="shared" si="11"/>
        <v>0</v>
      </c>
      <c r="BE75" s="163" t="s">
        <v>364</v>
      </c>
      <c r="BF75" s="37"/>
      <c r="BG75" s="40"/>
    </row>
    <row r="76" spans="1:59" s="139" customFormat="1" ht="90.75" customHeight="1" x14ac:dyDescent="0.25">
      <c r="A76" s="115">
        <v>40002696</v>
      </c>
      <c r="B76" s="111" t="s">
        <v>452</v>
      </c>
      <c r="C76" s="107" t="s">
        <v>136</v>
      </c>
      <c r="D76" s="115" t="s">
        <v>298</v>
      </c>
      <c r="E76" s="115" t="s">
        <v>357</v>
      </c>
      <c r="F76" s="115" t="s">
        <v>358</v>
      </c>
      <c r="G76" s="115" t="s">
        <v>37</v>
      </c>
      <c r="H76" s="206" t="s">
        <v>40</v>
      </c>
      <c r="I76" s="195">
        <v>15045</v>
      </c>
      <c r="J76" s="195" t="s">
        <v>100</v>
      </c>
      <c r="K76" s="196" t="e">
        <f t="shared" si="13"/>
        <v>#VALUE!</v>
      </c>
      <c r="L76" s="206" t="s">
        <v>100</v>
      </c>
      <c r="M76" s="206" t="s">
        <v>97</v>
      </c>
      <c r="N76" s="206">
        <v>4</v>
      </c>
      <c r="O76" s="309" t="s">
        <v>93</v>
      </c>
      <c r="P76" s="115" t="s">
        <v>92</v>
      </c>
      <c r="Q76" s="206" t="s">
        <v>100</v>
      </c>
      <c r="R76" s="198"/>
      <c r="S76" s="199">
        <v>44021</v>
      </c>
      <c r="T76" s="280">
        <v>44201</v>
      </c>
      <c r="U76" s="281">
        <v>1</v>
      </c>
      <c r="V76" s="110">
        <v>56.77</v>
      </c>
      <c r="W76" s="326">
        <v>0</v>
      </c>
      <c r="X76" s="118"/>
      <c r="Y76" s="118"/>
      <c r="Z76" s="118"/>
      <c r="AA76" s="118"/>
      <c r="AB76" s="51"/>
      <c r="AC76" s="51"/>
      <c r="AD76" s="51"/>
      <c r="AE76" s="51"/>
      <c r="AF76" s="51"/>
      <c r="AG76" s="51"/>
      <c r="AH76" s="51"/>
      <c r="AI76" s="51"/>
      <c r="AJ76" s="248">
        <f t="shared" si="4"/>
        <v>0</v>
      </c>
      <c r="AK76" s="249" t="str">
        <f t="shared" si="5"/>
        <v>-</v>
      </c>
      <c r="AL76" s="264">
        <f t="shared" si="1"/>
        <v>885982</v>
      </c>
      <c r="AM76" s="118">
        <v>0</v>
      </c>
      <c r="AN76" s="118">
        <v>0</v>
      </c>
      <c r="AO76" s="118">
        <v>0</v>
      </c>
      <c r="AP76" s="118">
        <v>290000</v>
      </c>
      <c r="AQ76" s="118">
        <v>595982</v>
      </c>
      <c r="AR76" s="247">
        <v>0</v>
      </c>
      <c r="AS76" s="51">
        <v>0</v>
      </c>
      <c r="AT76" s="51">
        <v>0</v>
      </c>
      <c r="AU76" s="51">
        <v>0</v>
      </c>
      <c r="AV76" s="136">
        <v>0</v>
      </c>
      <c r="AW76" s="267">
        <f t="shared" si="6"/>
        <v>1</v>
      </c>
      <c r="AX76" s="141" t="s">
        <v>649</v>
      </c>
      <c r="AY76" s="161" t="s">
        <v>41</v>
      </c>
      <c r="AZ76" s="268" t="s">
        <v>574</v>
      </c>
      <c r="BA76" s="268" t="s">
        <v>572</v>
      </c>
      <c r="BB76" s="190" t="str">
        <f t="shared" si="2"/>
        <v>SI</v>
      </c>
      <c r="BC76" s="191" t="str">
        <f t="shared" si="3"/>
        <v>NO</v>
      </c>
      <c r="BD76" s="162">
        <f t="shared" si="11"/>
        <v>0</v>
      </c>
      <c r="BE76" s="163" t="s">
        <v>365</v>
      </c>
      <c r="BF76" s="37"/>
      <c r="BG76" s="40"/>
    </row>
    <row r="77" spans="1:59" s="41" customFormat="1" ht="60" x14ac:dyDescent="0.25">
      <c r="A77" s="287">
        <v>40002696</v>
      </c>
      <c r="B77" s="288" t="s">
        <v>453</v>
      </c>
      <c r="C77" s="289" t="s">
        <v>136</v>
      </c>
      <c r="D77" s="287" t="s">
        <v>52</v>
      </c>
      <c r="E77" s="287" t="s">
        <v>308</v>
      </c>
      <c r="F77" s="287" t="s">
        <v>366</v>
      </c>
      <c r="G77" s="287" t="s">
        <v>37</v>
      </c>
      <c r="H77" s="287" t="s">
        <v>40</v>
      </c>
      <c r="I77" s="290" t="s">
        <v>100</v>
      </c>
      <c r="J77" s="290" t="s">
        <v>100</v>
      </c>
      <c r="K77" s="291"/>
      <c r="L77" s="287" t="s">
        <v>100</v>
      </c>
      <c r="M77" s="287" t="s">
        <v>97</v>
      </c>
      <c r="N77" s="287">
        <v>5.2450000000000001</v>
      </c>
      <c r="O77" s="292" t="s">
        <v>5</v>
      </c>
      <c r="P77" s="287" t="s">
        <v>5</v>
      </c>
      <c r="Q77" s="287"/>
      <c r="R77" s="293"/>
      <c r="S77" s="294">
        <v>44377</v>
      </c>
      <c r="T77" s="294">
        <v>44773</v>
      </c>
      <c r="U77" s="295">
        <v>0.45</v>
      </c>
      <c r="V77" s="296" t="s">
        <v>353</v>
      </c>
      <c r="W77" s="297">
        <v>822203</v>
      </c>
      <c r="X77" s="298">
        <v>0</v>
      </c>
      <c r="Y77" s="298">
        <v>214923</v>
      </c>
      <c r="Z77" s="298">
        <v>337018</v>
      </c>
      <c r="AA77" s="298">
        <v>95000</v>
      </c>
      <c r="AB77" s="299">
        <v>50000</v>
      </c>
      <c r="AC77" s="299">
        <v>75129</v>
      </c>
      <c r="AD77" s="299">
        <v>50133</v>
      </c>
      <c r="AE77" s="299">
        <v>0</v>
      </c>
      <c r="AF77" s="299">
        <v>0</v>
      </c>
      <c r="AG77" s="299">
        <v>0</v>
      </c>
      <c r="AH77" s="299">
        <v>0</v>
      </c>
      <c r="AI77" s="299">
        <v>0</v>
      </c>
      <c r="AJ77" s="248">
        <f t="shared" si="4"/>
        <v>822203</v>
      </c>
      <c r="AK77" s="249">
        <f t="shared" si="5"/>
        <v>0.84799999999999998</v>
      </c>
      <c r="AL77" s="300">
        <f t="shared" si="1"/>
        <v>1120025</v>
      </c>
      <c r="AM77" s="298">
        <v>0</v>
      </c>
      <c r="AN77" s="298">
        <v>0</v>
      </c>
      <c r="AO77" s="298">
        <v>0</v>
      </c>
      <c r="AP77" s="298">
        <v>0</v>
      </c>
      <c r="AQ77" s="298">
        <v>297822</v>
      </c>
      <c r="AR77" s="301">
        <v>822203</v>
      </c>
      <c r="AS77" s="299">
        <v>0</v>
      </c>
      <c r="AT77" s="299">
        <v>0</v>
      </c>
      <c r="AU77" s="299">
        <v>0</v>
      </c>
      <c r="AV77" s="299">
        <v>0</v>
      </c>
      <c r="AW77" s="267">
        <f t="shared" si="6"/>
        <v>0.88816142496819273</v>
      </c>
      <c r="AX77" s="141" t="s">
        <v>663</v>
      </c>
      <c r="AY77" s="303" t="s">
        <v>41</v>
      </c>
      <c r="AZ77" s="304" t="s">
        <v>574</v>
      </c>
      <c r="BA77" s="304" t="s">
        <v>613</v>
      </c>
      <c r="BB77" s="190" t="str">
        <f t="shared" si="2"/>
        <v>SI</v>
      </c>
      <c r="BC77" s="191" t="str">
        <f t="shared" si="3"/>
        <v>NO</v>
      </c>
      <c r="BD77" s="162">
        <f t="shared" si="11"/>
        <v>0</v>
      </c>
      <c r="BE77" s="163" t="s">
        <v>365</v>
      </c>
      <c r="BF77" s="37"/>
      <c r="BG77" s="40"/>
    </row>
    <row r="78" spans="1:59" s="41" customFormat="1" ht="60" x14ac:dyDescent="0.25">
      <c r="A78" s="287">
        <v>40002696</v>
      </c>
      <c r="B78" s="288" t="s">
        <v>454</v>
      </c>
      <c r="C78" s="289" t="s">
        <v>136</v>
      </c>
      <c r="D78" s="287" t="s">
        <v>298</v>
      </c>
      <c r="E78" s="287" t="s">
        <v>67</v>
      </c>
      <c r="F78" s="287" t="s">
        <v>367</v>
      </c>
      <c r="G78" s="287" t="s">
        <v>37</v>
      </c>
      <c r="H78" s="287" t="s">
        <v>40</v>
      </c>
      <c r="I78" s="290" t="s">
        <v>100</v>
      </c>
      <c r="J78" s="290" t="s">
        <v>589</v>
      </c>
      <c r="K78" s="291"/>
      <c r="L78" s="287" t="s">
        <v>100</v>
      </c>
      <c r="M78" s="287" t="s">
        <v>97</v>
      </c>
      <c r="N78" s="287">
        <v>4.9000000000000004</v>
      </c>
      <c r="O78" s="292" t="s">
        <v>5</v>
      </c>
      <c r="P78" s="287" t="s">
        <v>5</v>
      </c>
      <c r="Q78" s="287"/>
      <c r="R78" s="293"/>
      <c r="S78" s="294">
        <v>44274</v>
      </c>
      <c r="T78" s="294">
        <v>44664</v>
      </c>
      <c r="U78" s="295">
        <v>0.88</v>
      </c>
      <c r="V78" s="296" t="s">
        <v>353</v>
      </c>
      <c r="W78" s="297">
        <v>339100</v>
      </c>
      <c r="X78" s="298">
        <v>0</v>
      </c>
      <c r="Y78" s="298">
        <v>198891</v>
      </c>
      <c r="Z78" s="298">
        <v>13211</v>
      </c>
      <c r="AA78" s="298">
        <v>0</v>
      </c>
      <c r="AB78" s="299">
        <v>0</v>
      </c>
      <c r="AC78" s="299">
        <v>0</v>
      </c>
      <c r="AD78" s="299">
        <v>0</v>
      </c>
      <c r="AE78" s="299">
        <v>0</v>
      </c>
      <c r="AF78" s="299">
        <v>0</v>
      </c>
      <c r="AG78" s="299">
        <v>0</v>
      </c>
      <c r="AH78" s="299">
        <v>126998</v>
      </c>
      <c r="AI78" s="299">
        <v>0</v>
      </c>
      <c r="AJ78" s="248">
        <f t="shared" si="4"/>
        <v>339100</v>
      </c>
      <c r="AK78" s="249">
        <f t="shared" si="5"/>
        <v>0.625</v>
      </c>
      <c r="AL78" s="300">
        <f t="shared" si="1"/>
        <v>1166576</v>
      </c>
      <c r="AM78" s="298">
        <v>0</v>
      </c>
      <c r="AN78" s="298">
        <v>0</v>
      </c>
      <c r="AO78" s="298">
        <v>0</v>
      </c>
      <c r="AP78" s="298">
        <v>0</v>
      </c>
      <c r="AQ78" s="298">
        <v>827476</v>
      </c>
      <c r="AR78" s="301">
        <v>339100</v>
      </c>
      <c r="AS78" s="299">
        <v>0</v>
      </c>
      <c r="AT78" s="299">
        <v>0</v>
      </c>
      <c r="AU78" s="299">
        <v>0</v>
      </c>
      <c r="AV78" s="299">
        <v>0</v>
      </c>
      <c r="AW78" s="267">
        <f t="shared" si="6"/>
        <v>0.89113611114920932</v>
      </c>
      <c r="AX78" s="141" t="s">
        <v>663</v>
      </c>
      <c r="AY78" s="303" t="s">
        <v>41</v>
      </c>
      <c r="AZ78" s="304" t="s">
        <v>574</v>
      </c>
      <c r="BA78" s="304" t="s">
        <v>613</v>
      </c>
      <c r="BB78" s="190" t="str">
        <f t="shared" si="2"/>
        <v>SI</v>
      </c>
      <c r="BC78" s="191" t="str">
        <f t="shared" si="3"/>
        <v>NO</v>
      </c>
      <c r="BD78" s="162">
        <f t="shared" si="11"/>
        <v>0</v>
      </c>
      <c r="BE78" s="163" t="s">
        <v>365</v>
      </c>
      <c r="BF78" s="37"/>
      <c r="BG78" s="40"/>
    </row>
    <row r="79" spans="1:59" s="139" customFormat="1" ht="46.5" customHeight="1" x14ac:dyDescent="0.25">
      <c r="A79" s="143">
        <v>40011167</v>
      </c>
      <c r="B79" s="144" t="s">
        <v>496</v>
      </c>
      <c r="C79" s="144" t="s">
        <v>136</v>
      </c>
      <c r="D79" s="143" t="s">
        <v>63</v>
      </c>
      <c r="E79" s="145" t="s">
        <v>63</v>
      </c>
      <c r="F79" s="145" t="s">
        <v>100</v>
      </c>
      <c r="G79" s="145" t="s">
        <v>37</v>
      </c>
      <c r="H79" s="145" t="s">
        <v>40</v>
      </c>
      <c r="I79" s="145"/>
      <c r="J79" s="145"/>
      <c r="K79" s="145"/>
      <c r="L79" s="145"/>
      <c r="M79" s="145" t="s">
        <v>97</v>
      </c>
      <c r="N79" s="145"/>
      <c r="O79" s="145" t="s">
        <v>5</v>
      </c>
      <c r="P79" s="145" t="s">
        <v>299</v>
      </c>
      <c r="Q79" s="145" t="s">
        <v>101</v>
      </c>
      <c r="R79" s="202">
        <f>SUM(R80:R93)</f>
        <v>0</v>
      </c>
      <c r="S79" s="153">
        <v>44118</v>
      </c>
      <c r="T79" s="153">
        <v>44742</v>
      </c>
      <c r="U79" s="145"/>
      <c r="V79" s="145" t="s">
        <v>353</v>
      </c>
      <c r="W79" s="149">
        <v>5789843</v>
      </c>
      <c r="X79" s="149">
        <f>SUM(X80:X93)</f>
        <v>0</v>
      </c>
      <c r="Y79" s="149">
        <f t="shared" ref="Y79:AI79" si="14">SUM(Y80:Y93)</f>
        <v>1188194</v>
      </c>
      <c r="Z79" s="149">
        <f t="shared" si="14"/>
        <v>861021</v>
      </c>
      <c r="AA79" s="149">
        <f t="shared" si="14"/>
        <v>637243</v>
      </c>
      <c r="AB79" s="130">
        <f t="shared" si="14"/>
        <v>374109</v>
      </c>
      <c r="AC79" s="130">
        <f t="shared" si="14"/>
        <v>202848</v>
      </c>
      <c r="AD79" s="130">
        <f t="shared" si="14"/>
        <v>146470</v>
      </c>
      <c r="AE79" s="130">
        <f t="shared" si="14"/>
        <v>235611</v>
      </c>
      <c r="AF79" s="130">
        <f t="shared" si="14"/>
        <v>289884</v>
      </c>
      <c r="AG79" s="130">
        <f t="shared" si="14"/>
        <v>538251</v>
      </c>
      <c r="AH79" s="130">
        <f t="shared" si="14"/>
        <v>547804</v>
      </c>
      <c r="AI79" s="130">
        <f t="shared" si="14"/>
        <v>785442</v>
      </c>
      <c r="AJ79" s="248">
        <f t="shared" si="4"/>
        <v>5806877</v>
      </c>
      <c r="AK79" s="249">
        <f t="shared" si="5"/>
        <v>0.52900000000000003</v>
      </c>
      <c r="AL79" s="178">
        <f t="shared" si="1"/>
        <v>14469819</v>
      </c>
      <c r="AM79" s="178">
        <v>0</v>
      </c>
      <c r="AN79" s="178">
        <v>0</v>
      </c>
      <c r="AO79" s="178">
        <v>0</v>
      </c>
      <c r="AP79" s="178">
        <v>108377</v>
      </c>
      <c r="AQ79" s="178">
        <f>SUM(AQ80:AQ93)</f>
        <v>8554565</v>
      </c>
      <c r="AR79" s="130">
        <v>5806877</v>
      </c>
      <c r="AS79" s="130">
        <v>0</v>
      </c>
      <c r="AT79" s="130">
        <v>0</v>
      </c>
      <c r="AU79" s="130">
        <v>0</v>
      </c>
      <c r="AV79" s="130">
        <v>0</v>
      </c>
      <c r="AW79" s="267">
        <f t="shared" si="6"/>
        <v>0.81020426032972492</v>
      </c>
      <c r="AX79" s="145"/>
      <c r="AY79" s="151" t="s">
        <v>41</v>
      </c>
      <c r="AZ79" s="269" t="s">
        <v>574</v>
      </c>
      <c r="BA79" s="268" t="s">
        <v>640</v>
      </c>
      <c r="BB79" s="190" t="str">
        <f t="shared" ref="BB79:BB142" si="15">IF(AJ79=AR79,"SI",IF(AR79&lt;&gt;AJ79,"JUSTIFICAR DIFERENCIA"))</f>
        <v>SI</v>
      </c>
      <c r="BC79" s="191" t="str">
        <f t="shared" ref="BC79:BC142" si="16">IF(AR79&lt;&gt;AJ79,AR79-AJ79,"NO")</f>
        <v>NO</v>
      </c>
      <c r="BD79" s="162">
        <f t="shared" si="11"/>
        <v>1</v>
      </c>
      <c r="BE79" s="163" t="s">
        <v>365</v>
      </c>
      <c r="BF79" s="37"/>
      <c r="BG79" s="40"/>
    </row>
    <row r="80" spans="1:59" s="139" customFormat="1" ht="90.75" customHeight="1" x14ac:dyDescent="0.25">
      <c r="A80" s="115">
        <v>40011167</v>
      </c>
      <c r="B80" s="111" t="s">
        <v>517</v>
      </c>
      <c r="C80" s="111" t="s">
        <v>136</v>
      </c>
      <c r="D80" s="107" t="s">
        <v>52</v>
      </c>
      <c r="E80" s="106" t="s">
        <v>89</v>
      </c>
      <c r="F80" s="115" t="s">
        <v>89</v>
      </c>
      <c r="G80" s="115" t="s">
        <v>37</v>
      </c>
      <c r="H80" s="206" t="s">
        <v>100</v>
      </c>
      <c r="I80" s="206"/>
      <c r="J80" s="195"/>
      <c r="K80" s="195"/>
      <c r="L80" s="196"/>
      <c r="M80" s="206" t="s">
        <v>97</v>
      </c>
      <c r="N80" s="206" t="s">
        <v>100</v>
      </c>
      <c r="O80" s="206" t="s">
        <v>5</v>
      </c>
      <c r="P80" s="197" t="s">
        <v>5</v>
      </c>
      <c r="Q80" s="206"/>
      <c r="R80" s="208">
        <f>+AM80</f>
        <v>0</v>
      </c>
      <c r="S80" s="199">
        <v>44193</v>
      </c>
      <c r="T80" s="199">
        <v>44558</v>
      </c>
      <c r="U80" s="200">
        <v>0.72499999999999998</v>
      </c>
      <c r="V80" s="110" t="s">
        <v>353</v>
      </c>
      <c r="W80" s="326">
        <v>51043</v>
      </c>
      <c r="X80" s="118">
        <v>0</v>
      </c>
      <c r="Y80" s="118">
        <v>20541</v>
      </c>
      <c r="Z80" s="118">
        <v>15251</v>
      </c>
      <c r="AA80" s="118">
        <v>15251</v>
      </c>
      <c r="AB80" s="51">
        <v>0</v>
      </c>
      <c r="AC80" s="51">
        <v>0</v>
      </c>
      <c r="AD80" s="51">
        <v>0</v>
      </c>
      <c r="AE80" s="51">
        <v>0</v>
      </c>
      <c r="AF80" s="51">
        <v>0</v>
      </c>
      <c r="AG80" s="51">
        <v>0</v>
      </c>
      <c r="AH80" s="51">
        <v>0</v>
      </c>
      <c r="AI80" s="51">
        <v>0</v>
      </c>
      <c r="AJ80" s="248">
        <f t="shared" ref="AJ80:AJ143" si="17">SUM(X80:AI80)</f>
        <v>51043</v>
      </c>
      <c r="AK80" s="249">
        <f t="shared" ref="AK80:AK143" si="18">IFERROR(ROUND(SUM(X80:AB80)/W80,3),"-")</f>
        <v>1</v>
      </c>
      <c r="AL80" s="265">
        <f t="shared" si="1"/>
        <v>338623</v>
      </c>
      <c r="AM80" s="118">
        <v>0</v>
      </c>
      <c r="AN80" s="118">
        <v>0</v>
      </c>
      <c r="AO80" s="118">
        <v>0</v>
      </c>
      <c r="AP80" s="118">
        <v>0</v>
      </c>
      <c r="AQ80" s="118">
        <v>287580</v>
      </c>
      <c r="AR80" s="247">
        <v>51043</v>
      </c>
      <c r="AS80" s="51">
        <v>0</v>
      </c>
      <c r="AT80" s="51">
        <v>0</v>
      </c>
      <c r="AU80" s="51">
        <v>0</v>
      </c>
      <c r="AV80" s="51">
        <v>0</v>
      </c>
      <c r="AW80" s="267">
        <f t="shared" ref="AW80:AW143" si="19">+IFERROR((SUM(AM80:AQ80)+SUM(X80:AB80))/AL80,"-")</f>
        <v>1</v>
      </c>
      <c r="AX80" s="141" t="s">
        <v>663</v>
      </c>
      <c r="AY80" s="161" t="s">
        <v>41</v>
      </c>
      <c r="AZ80" s="268" t="s">
        <v>574</v>
      </c>
      <c r="BA80" s="268" t="s">
        <v>640</v>
      </c>
      <c r="BB80" s="190" t="str">
        <f t="shared" si="15"/>
        <v>SI</v>
      </c>
      <c r="BC80" s="191" t="str">
        <f t="shared" si="16"/>
        <v>NO</v>
      </c>
      <c r="BD80" s="162">
        <f t="shared" ref="BD80:BD111" si="20">IF(A80=A79,0,1)</f>
        <v>0</v>
      </c>
      <c r="BE80" s="163" t="s">
        <v>365</v>
      </c>
      <c r="BF80" s="37"/>
      <c r="BG80" s="40"/>
    </row>
    <row r="81" spans="1:59" s="139" customFormat="1" ht="90.75" customHeight="1" x14ac:dyDescent="0.25">
      <c r="A81" s="115">
        <v>40011167</v>
      </c>
      <c r="B81" s="111" t="s">
        <v>518</v>
      </c>
      <c r="C81" s="111" t="s">
        <v>136</v>
      </c>
      <c r="D81" s="107" t="s">
        <v>298</v>
      </c>
      <c r="E81" s="106" t="s">
        <v>89</v>
      </c>
      <c r="F81" s="115" t="s">
        <v>89</v>
      </c>
      <c r="G81" s="115" t="s">
        <v>37</v>
      </c>
      <c r="H81" s="206" t="s">
        <v>100</v>
      </c>
      <c r="I81" s="206"/>
      <c r="J81" s="195"/>
      <c r="K81" s="195"/>
      <c r="L81" s="196"/>
      <c r="M81" s="206" t="s">
        <v>97</v>
      </c>
      <c r="N81" s="206" t="s">
        <v>100</v>
      </c>
      <c r="O81" s="206" t="s">
        <v>5</v>
      </c>
      <c r="P81" s="197" t="s">
        <v>5</v>
      </c>
      <c r="Q81" s="206"/>
      <c r="R81" s="208">
        <f t="shared" ref="R81:R83" si="21">+AM81</f>
        <v>0</v>
      </c>
      <c r="S81" s="199">
        <v>44193</v>
      </c>
      <c r="T81" s="199">
        <v>44558</v>
      </c>
      <c r="U81" s="200">
        <v>0.89</v>
      </c>
      <c r="V81" s="110" t="s">
        <v>353</v>
      </c>
      <c r="W81" s="326">
        <v>65073</v>
      </c>
      <c r="X81" s="118">
        <v>0</v>
      </c>
      <c r="Y81" s="118">
        <v>25400</v>
      </c>
      <c r="Z81" s="118">
        <v>24679</v>
      </c>
      <c r="AA81" s="118">
        <v>14994</v>
      </c>
      <c r="AB81" s="51">
        <v>0</v>
      </c>
      <c r="AC81" s="51">
        <v>0</v>
      </c>
      <c r="AD81" s="51">
        <v>0</v>
      </c>
      <c r="AE81" s="51">
        <v>0</v>
      </c>
      <c r="AF81" s="51">
        <v>0</v>
      </c>
      <c r="AG81" s="51">
        <v>0</v>
      </c>
      <c r="AH81" s="51">
        <v>0</v>
      </c>
      <c r="AI81" s="51">
        <v>0</v>
      </c>
      <c r="AJ81" s="248">
        <f t="shared" si="17"/>
        <v>65073</v>
      </c>
      <c r="AK81" s="249">
        <f t="shared" si="18"/>
        <v>1</v>
      </c>
      <c r="AL81" s="265">
        <f t="shared" si="1"/>
        <v>334809</v>
      </c>
      <c r="AM81" s="118">
        <v>0</v>
      </c>
      <c r="AN81" s="118">
        <v>0</v>
      </c>
      <c r="AO81" s="118">
        <v>0</v>
      </c>
      <c r="AP81" s="118">
        <v>0</v>
      </c>
      <c r="AQ81" s="118">
        <v>269736</v>
      </c>
      <c r="AR81" s="247">
        <v>65073</v>
      </c>
      <c r="AS81" s="51">
        <v>0</v>
      </c>
      <c r="AT81" s="51">
        <v>0</v>
      </c>
      <c r="AU81" s="51">
        <v>0</v>
      </c>
      <c r="AV81" s="51">
        <v>0</v>
      </c>
      <c r="AW81" s="267">
        <f t="shared" si="19"/>
        <v>1</v>
      </c>
      <c r="AX81" s="141" t="s">
        <v>663</v>
      </c>
      <c r="AY81" s="161" t="s">
        <v>41</v>
      </c>
      <c r="AZ81" s="268" t="s">
        <v>574</v>
      </c>
      <c r="BA81" s="268" t="s">
        <v>640</v>
      </c>
      <c r="BB81" s="190" t="str">
        <f t="shared" si="15"/>
        <v>SI</v>
      </c>
      <c r="BC81" s="191" t="str">
        <f t="shared" si="16"/>
        <v>NO</v>
      </c>
      <c r="BD81" s="162">
        <f t="shared" si="20"/>
        <v>0</v>
      </c>
      <c r="BE81" s="163" t="s">
        <v>365</v>
      </c>
      <c r="BF81" s="37"/>
      <c r="BG81" s="40"/>
    </row>
    <row r="82" spans="1:59" s="139" customFormat="1" ht="90.75" customHeight="1" x14ac:dyDescent="0.25">
      <c r="A82" s="115">
        <v>40011167</v>
      </c>
      <c r="B82" s="111" t="s">
        <v>519</v>
      </c>
      <c r="C82" s="107" t="s">
        <v>136</v>
      </c>
      <c r="D82" s="115"/>
      <c r="E82" s="106" t="s">
        <v>89</v>
      </c>
      <c r="F82" s="115" t="s">
        <v>89</v>
      </c>
      <c r="G82" s="115" t="s">
        <v>37</v>
      </c>
      <c r="H82" s="206" t="s">
        <v>100</v>
      </c>
      <c r="I82" s="195"/>
      <c r="J82" s="195"/>
      <c r="K82" s="196"/>
      <c r="L82" s="206"/>
      <c r="M82" s="206" t="s">
        <v>97</v>
      </c>
      <c r="N82" s="206" t="s">
        <v>100</v>
      </c>
      <c r="O82" s="197" t="s">
        <v>5</v>
      </c>
      <c r="P82" s="206" t="s">
        <v>5</v>
      </c>
      <c r="Q82" s="206"/>
      <c r="R82" s="208">
        <f t="shared" si="21"/>
        <v>0</v>
      </c>
      <c r="S82" s="199">
        <v>44249</v>
      </c>
      <c r="T82" s="199">
        <v>44614</v>
      </c>
      <c r="U82" s="200">
        <v>0.27489999999999998</v>
      </c>
      <c r="V82" s="110" t="s">
        <v>353</v>
      </c>
      <c r="W82" s="326">
        <v>155450</v>
      </c>
      <c r="X82" s="118">
        <v>0</v>
      </c>
      <c r="Y82" s="118">
        <v>91230</v>
      </c>
      <c r="Z82" s="118">
        <v>0</v>
      </c>
      <c r="AA82" s="118">
        <v>0</v>
      </c>
      <c r="AB82" s="51">
        <v>0</v>
      </c>
      <c r="AC82" s="51">
        <v>0</v>
      </c>
      <c r="AD82" s="51">
        <v>0</v>
      </c>
      <c r="AE82" s="51">
        <v>0</v>
      </c>
      <c r="AF82" s="51">
        <v>0</v>
      </c>
      <c r="AG82" s="51">
        <v>0</v>
      </c>
      <c r="AH82" s="51">
        <v>0</v>
      </c>
      <c r="AI82" s="51">
        <v>64220</v>
      </c>
      <c r="AJ82" s="248">
        <f>SUM(X82:AI82)</f>
        <v>155450</v>
      </c>
      <c r="AK82" s="249">
        <f t="shared" si="18"/>
        <v>0.58699999999999997</v>
      </c>
      <c r="AL82" s="264">
        <f t="shared" si="1"/>
        <v>241390</v>
      </c>
      <c r="AM82" s="118">
        <v>0</v>
      </c>
      <c r="AN82" s="118">
        <v>0</v>
      </c>
      <c r="AO82" s="118">
        <v>0</v>
      </c>
      <c r="AP82" s="118">
        <v>0</v>
      </c>
      <c r="AQ82" s="118">
        <v>85940</v>
      </c>
      <c r="AR82" s="247">
        <v>155450</v>
      </c>
      <c r="AS82" s="51">
        <v>0</v>
      </c>
      <c r="AT82" s="51">
        <v>0</v>
      </c>
      <c r="AU82" s="51">
        <v>0</v>
      </c>
      <c r="AV82" s="51">
        <v>0</v>
      </c>
      <c r="AW82" s="267">
        <f t="shared" si="19"/>
        <v>0.73395749616802686</v>
      </c>
      <c r="AX82" s="141" t="s">
        <v>663</v>
      </c>
      <c r="AY82" s="161" t="s">
        <v>41</v>
      </c>
      <c r="AZ82" s="268" t="s">
        <v>574</v>
      </c>
      <c r="BA82" s="268" t="s">
        <v>640</v>
      </c>
      <c r="BB82" s="190" t="str">
        <f t="shared" si="15"/>
        <v>SI</v>
      </c>
      <c r="BC82" s="191" t="str">
        <f t="shared" si="16"/>
        <v>NO</v>
      </c>
      <c r="BD82" s="162">
        <f t="shared" si="20"/>
        <v>0</v>
      </c>
      <c r="BE82" s="163" t="s">
        <v>365</v>
      </c>
      <c r="BF82" s="37"/>
      <c r="BG82" s="40"/>
    </row>
    <row r="83" spans="1:59" s="139" customFormat="1" ht="90.75" customHeight="1" x14ac:dyDescent="0.25">
      <c r="A83" s="115">
        <v>40011167</v>
      </c>
      <c r="B83" s="111" t="s">
        <v>520</v>
      </c>
      <c r="C83" s="107" t="s">
        <v>136</v>
      </c>
      <c r="D83" s="115"/>
      <c r="E83" s="115" t="s">
        <v>89</v>
      </c>
      <c r="F83" s="115" t="s">
        <v>89</v>
      </c>
      <c r="G83" s="115" t="s">
        <v>37</v>
      </c>
      <c r="H83" s="206" t="s">
        <v>100</v>
      </c>
      <c r="I83" s="195"/>
      <c r="J83" s="195"/>
      <c r="K83" s="196"/>
      <c r="L83" s="206"/>
      <c r="M83" s="206" t="s">
        <v>97</v>
      </c>
      <c r="N83" s="206" t="s">
        <v>100</v>
      </c>
      <c r="O83" s="197" t="s">
        <v>5</v>
      </c>
      <c r="P83" s="206" t="s">
        <v>5</v>
      </c>
      <c r="Q83" s="206"/>
      <c r="R83" s="208">
        <f t="shared" si="21"/>
        <v>0</v>
      </c>
      <c r="S83" s="199">
        <v>44249</v>
      </c>
      <c r="T83" s="199">
        <v>44614</v>
      </c>
      <c r="U83" s="200">
        <v>0.47560000000000002</v>
      </c>
      <c r="V83" s="110" t="s">
        <v>353</v>
      </c>
      <c r="W83" s="326">
        <v>83487</v>
      </c>
      <c r="X83" s="118">
        <v>0</v>
      </c>
      <c r="Y83" s="118">
        <v>0</v>
      </c>
      <c r="Z83" s="118">
        <v>33089</v>
      </c>
      <c r="AA83" s="118">
        <v>50398</v>
      </c>
      <c r="AB83" s="51">
        <v>0</v>
      </c>
      <c r="AC83" s="51">
        <v>0</v>
      </c>
      <c r="AD83" s="51">
        <v>0</v>
      </c>
      <c r="AE83" s="51">
        <v>0</v>
      </c>
      <c r="AF83" s="51">
        <v>0</v>
      </c>
      <c r="AG83" s="51">
        <v>0</v>
      </c>
      <c r="AH83" s="51">
        <v>0</v>
      </c>
      <c r="AI83" s="51">
        <v>0</v>
      </c>
      <c r="AJ83" s="248">
        <f t="shared" si="17"/>
        <v>83487</v>
      </c>
      <c r="AK83" s="249">
        <f t="shared" si="18"/>
        <v>1</v>
      </c>
      <c r="AL83" s="264">
        <f t="shared" si="1"/>
        <v>229630</v>
      </c>
      <c r="AM83" s="118">
        <v>0</v>
      </c>
      <c r="AN83" s="118">
        <v>0</v>
      </c>
      <c r="AO83" s="118">
        <v>0</v>
      </c>
      <c r="AP83" s="118">
        <v>0</v>
      </c>
      <c r="AQ83" s="118">
        <v>146143</v>
      </c>
      <c r="AR83" s="247">
        <v>83487</v>
      </c>
      <c r="AS83" s="51">
        <v>0</v>
      </c>
      <c r="AT83" s="51">
        <v>0</v>
      </c>
      <c r="AU83" s="51">
        <v>0</v>
      </c>
      <c r="AV83" s="51">
        <v>0</v>
      </c>
      <c r="AW83" s="267">
        <f t="shared" si="19"/>
        <v>1</v>
      </c>
      <c r="AX83" s="141" t="s">
        <v>663</v>
      </c>
      <c r="AY83" s="161" t="s">
        <v>41</v>
      </c>
      <c r="AZ83" s="268" t="s">
        <v>574</v>
      </c>
      <c r="BA83" s="268" t="s">
        <v>640</v>
      </c>
      <c r="BB83" s="190" t="str">
        <f t="shared" si="15"/>
        <v>SI</v>
      </c>
      <c r="BC83" s="191" t="str">
        <f t="shared" si="16"/>
        <v>NO</v>
      </c>
      <c r="BD83" s="162">
        <f t="shared" si="20"/>
        <v>0</v>
      </c>
      <c r="BE83" s="163" t="s">
        <v>365</v>
      </c>
      <c r="BF83" s="37"/>
      <c r="BG83" s="40"/>
    </row>
    <row r="84" spans="1:59" s="139" customFormat="1" ht="90.75" customHeight="1" x14ac:dyDescent="0.25">
      <c r="A84" s="115">
        <v>40011167</v>
      </c>
      <c r="B84" s="111" t="s">
        <v>521</v>
      </c>
      <c r="C84" s="107" t="s">
        <v>136</v>
      </c>
      <c r="D84" s="115" t="s">
        <v>298</v>
      </c>
      <c r="E84" s="115" t="s">
        <v>64</v>
      </c>
      <c r="F84" s="115" t="s">
        <v>498</v>
      </c>
      <c r="G84" s="115" t="s">
        <v>37</v>
      </c>
      <c r="H84" s="206" t="s">
        <v>40</v>
      </c>
      <c r="I84" s="195">
        <v>38013</v>
      </c>
      <c r="J84" s="195"/>
      <c r="K84" s="196"/>
      <c r="L84" s="206"/>
      <c r="M84" s="206" t="s">
        <v>97</v>
      </c>
      <c r="N84" s="206">
        <v>5.2</v>
      </c>
      <c r="O84" s="197" t="s">
        <v>5</v>
      </c>
      <c r="P84" s="206" t="s">
        <v>5</v>
      </c>
      <c r="Q84" s="206"/>
      <c r="R84" s="198">
        <f>+AM84</f>
        <v>0</v>
      </c>
      <c r="S84" s="199">
        <v>44133</v>
      </c>
      <c r="T84" s="199">
        <v>44553</v>
      </c>
      <c r="U84" s="200">
        <v>0.57850000000000001</v>
      </c>
      <c r="V84" s="110" t="s">
        <v>353</v>
      </c>
      <c r="W84" s="326">
        <v>24119</v>
      </c>
      <c r="X84" s="118">
        <v>0</v>
      </c>
      <c r="Y84" s="118">
        <v>24119</v>
      </c>
      <c r="Z84" s="118">
        <v>0</v>
      </c>
      <c r="AA84" s="118">
        <v>0</v>
      </c>
      <c r="AB84" s="51">
        <v>0</v>
      </c>
      <c r="AC84" s="51">
        <v>0</v>
      </c>
      <c r="AD84" s="51">
        <v>0</v>
      </c>
      <c r="AE84" s="51">
        <v>0</v>
      </c>
      <c r="AF84" s="51">
        <v>0</v>
      </c>
      <c r="AG84" s="51">
        <v>0</v>
      </c>
      <c r="AH84" s="51">
        <v>0</v>
      </c>
      <c r="AI84" s="51">
        <v>0</v>
      </c>
      <c r="AJ84" s="248">
        <f t="shared" si="17"/>
        <v>24119</v>
      </c>
      <c r="AK84" s="249">
        <f t="shared" si="18"/>
        <v>1</v>
      </c>
      <c r="AL84" s="264">
        <f t="shared" si="1"/>
        <v>1055506</v>
      </c>
      <c r="AM84" s="118">
        <v>0</v>
      </c>
      <c r="AN84" s="118">
        <v>0</v>
      </c>
      <c r="AO84" s="118">
        <v>0</v>
      </c>
      <c r="AP84" s="118">
        <v>1</v>
      </c>
      <c r="AQ84" s="118">
        <v>1031386</v>
      </c>
      <c r="AR84" s="247">
        <v>24119</v>
      </c>
      <c r="AS84" s="51">
        <v>0</v>
      </c>
      <c r="AT84" s="51">
        <v>0</v>
      </c>
      <c r="AU84" s="51">
        <v>0</v>
      </c>
      <c r="AV84" s="51">
        <v>0</v>
      </c>
      <c r="AW84" s="267">
        <f t="shared" si="19"/>
        <v>1</v>
      </c>
      <c r="AX84" s="141" t="s">
        <v>663</v>
      </c>
      <c r="AY84" s="161" t="s">
        <v>41</v>
      </c>
      <c r="AZ84" s="268" t="s">
        <v>574</v>
      </c>
      <c r="BA84" s="268" t="s">
        <v>640</v>
      </c>
      <c r="BB84" s="190" t="str">
        <f t="shared" si="15"/>
        <v>SI</v>
      </c>
      <c r="BC84" s="191" t="str">
        <f t="shared" si="16"/>
        <v>NO</v>
      </c>
      <c r="BD84" s="162">
        <f t="shared" si="20"/>
        <v>0</v>
      </c>
      <c r="BE84" s="163" t="s">
        <v>365</v>
      </c>
      <c r="BF84" s="37"/>
      <c r="BG84" s="40"/>
    </row>
    <row r="85" spans="1:59" s="139" customFormat="1" ht="90.75" customHeight="1" x14ac:dyDescent="0.25">
      <c r="A85" s="115">
        <v>40011167</v>
      </c>
      <c r="B85" s="111" t="s">
        <v>614</v>
      </c>
      <c r="C85" s="107" t="s">
        <v>136</v>
      </c>
      <c r="D85" s="115" t="s">
        <v>298</v>
      </c>
      <c r="E85" s="115" t="s">
        <v>303</v>
      </c>
      <c r="F85" s="115" t="s">
        <v>499</v>
      </c>
      <c r="G85" s="115" t="s">
        <v>37</v>
      </c>
      <c r="H85" s="206" t="s">
        <v>40</v>
      </c>
      <c r="I85" s="195">
        <v>9722</v>
      </c>
      <c r="J85" s="195"/>
      <c r="K85" s="196"/>
      <c r="L85" s="206"/>
      <c r="M85" s="206" t="s">
        <v>97</v>
      </c>
      <c r="N85" s="206">
        <v>2.8</v>
      </c>
      <c r="O85" s="309" t="s">
        <v>5</v>
      </c>
      <c r="P85" s="115" t="s">
        <v>5</v>
      </c>
      <c r="Q85" s="206"/>
      <c r="R85" s="198">
        <f t="shared" ref="R85:R93" si="22">+AM85</f>
        <v>0</v>
      </c>
      <c r="S85" s="199">
        <v>44118</v>
      </c>
      <c r="T85" s="280">
        <v>44358</v>
      </c>
      <c r="U85" s="281">
        <v>0.83630000000000004</v>
      </c>
      <c r="V85" s="110" t="s">
        <v>353</v>
      </c>
      <c r="W85" s="326">
        <v>30861</v>
      </c>
      <c r="X85" s="118">
        <v>0</v>
      </c>
      <c r="Y85" s="118">
        <v>30861</v>
      </c>
      <c r="Z85" s="118">
        <v>0</v>
      </c>
      <c r="AA85" s="118">
        <v>0</v>
      </c>
      <c r="AB85" s="51">
        <v>0</v>
      </c>
      <c r="AC85" s="51">
        <v>0</v>
      </c>
      <c r="AD85" s="51">
        <v>0</v>
      </c>
      <c r="AE85" s="51">
        <v>0</v>
      </c>
      <c r="AF85" s="51">
        <v>0</v>
      </c>
      <c r="AG85" s="51">
        <v>0</v>
      </c>
      <c r="AH85" s="51">
        <v>0</v>
      </c>
      <c r="AI85" s="51">
        <v>0</v>
      </c>
      <c r="AJ85" s="248">
        <f t="shared" si="17"/>
        <v>30861</v>
      </c>
      <c r="AK85" s="249">
        <f t="shared" si="18"/>
        <v>1</v>
      </c>
      <c r="AL85" s="264">
        <f t="shared" si="1"/>
        <v>695818</v>
      </c>
      <c r="AM85" s="118">
        <v>0</v>
      </c>
      <c r="AN85" s="118">
        <v>0</v>
      </c>
      <c r="AO85" s="118">
        <v>0</v>
      </c>
      <c r="AP85" s="118">
        <v>108376</v>
      </c>
      <c r="AQ85" s="118">
        <v>556581</v>
      </c>
      <c r="AR85" s="247">
        <v>30861</v>
      </c>
      <c r="AS85" s="51">
        <v>0</v>
      </c>
      <c r="AT85" s="51">
        <v>0</v>
      </c>
      <c r="AU85" s="51">
        <v>0</v>
      </c>
      <c r="AV85" s="51">
        <v>0</v>
      </c>
      <c r="AW85" s="267">
        <f t="shared" si="19"/>
        <v>1</v>
      </c>
      <c r="AX85" s="141" t="s">
        <v>663</v>
      </c>
      <c r="AY85" s="161" t="s">
        <v>41</v>
      </c>
      <c r="AZ85" s="268" t="s">
        <v>574</v>
      </c>
      <c r="BA85" s="268" t="s">
        <v>640</v>
      </c>
      <c r="BB85" s="190" t="str">
        <f t="shared" si="15"/>
        <v>SI</v>
      </c>
      <c r="BC85" s="191" t="str">
        <f t="shared" si="16"/>
        <v>NO</v>
      </c>
      <c r="BD85" s="162">
        <f t="shared" si="20"/>
        <v>0</v>
      </c>
      <c r="BE85" s="163" t="s">
        <v>365</v>
      </c>
      <c r="BF85" s="37"/>
      <c r="BG85" s="40"/>
    </row>
    <row r="86" spans="1:59" s="139" customFormat="1" ht="90.75" customHeight="1" x14ac:dyDescent="0.25">
      <c r="A86" s="115">
        <v>40011167</v>
      </c>
      <c r="B86" s="111" t="s">
        <v>522</v>
      </c>
      <c r="C86" s="107" t="s">
        <v>136</v>
      </c>
      <c r="D86" s="115" t="s">
        <v>298</v>
      </c>
      <c r="E86" s="115" t="s">
        <v>54</v>
      </c>
      <c r="F86" s="115" t="s">
        <v>497</v>
      </c>
      <c r="G86" s="115" t="s">
        <v>37</v>
      </c>
      <c r="H86" s="206" t="s">
        <v>40</v>
      </c>
      <c r="I86" s="195">
        <v>24533</v>
      </c>
      <c r="J86" s="195"/>
      <c r="K86" s="196"/>
      <c r="L86" s="206"/>
      <c r="M86" s="206" t="s">
        <v>97</v>
      </c>
      <c r="N86" s="206"/>
      <c r="O86" s="197" t="s">
        <v>93</v>
      </c>
      <c r="P86" s="206" t="s">
        <v>92</v>
      </c>
      <c r="Q86" s="206"/>
      <c r="R86" s="198">
        <f t="shared" si="22"/>
        <v>0</v>
      </c>
      <c r="S86" s="199">
        <v>44163</v>
      </c>
      <c r="T86" s="199">
        <v>44583</v>
      </c>
      <c r="U86" s="200">
        <v>1</v>
      </c>
      <c r="V86" s="110" t="s">
        <v>353</v>
      </c>
      <c r="W86" s="326">
        <v>0</v>
      </c>
      <c r="X86" s="118"/>
      <c r="Y86" s="118"/>
      <c r="Z86" s="118"/>
      <c r="AA86" s="118"/>
      <c r="AB86" s="51"/>
      <c r="AC86" s="51"/>
      <c r="AD86" s="51"/>
      <c r="AE86" s="51"/>
      <c r="AF86" s="51"/>
      <c r="AG86" s="51"/>
      <c r="AH86" s="51"/>
      <c r="AI86" s="51"/>
      <c r="AJ86" s="248">
        <f t="shared" si="17"/>
        <v>0</v>
      </c>
      <c r="AK86" s="249" t="str">
        <f t="shared" si="18"/>
        <v>-</v>
      </c>
      <c r="AL86" s="264">
        <f t="shared" si="1"/>
        <v>1996264</v>
      </c>
      <c r="AM86" s="118">
        <v>0</v>
      </c>
      <c r="AN86" s="118">
        <v>0</v>
      </c>
      <c r="AO86" s="118">
        <v>0</v>
      </c>
      <c r="AP86" s="118">
        <v>0</v>
      </c>
      <c r="AQ86" s="118">
        <v>1996264</v>
      </c>
      <c r="AR86" s="247">
        <v>0</v>
      </c>
      <c r="AS86" s="51">
        <v>0</v>
      </c>
      <c r="AT86" s="51">
        <v>0</v>
      </c>
      <c r="AU86" s="51">
        <v>0</v>
      </c>
      <c r="AV86" s="51">
        <v>0</v>
      </c>
      <c r="AW86" s="267">
        <f t="shared" si="19"/>
        <v>1</v>
      </c>
      <c r="AX86" s="141"/>
      <c r="AY86" s="161" t="s">
        <v>41</v>
      </c>
      <c r="AZ86" s="268" t="s">
        <v>574</v>
      </c>
      <c r="BA86" s="268" t="s">
        <v>640</v>
      </c>
      <c r="BB86" s="190" t="str">
        <f t="shared" si="15"/>
        <v>SI</v>
      </c>
      <c r="BC86" s="191" t="str">
        <f t="shared" si="16"/>
        <v>NO</v>
      </c>
      <c r="BD86" s="162">
        <f t="shared" si="20"/>
        <v>0</v>
      </c>
      <c r="BE86" s="163" t="s">
        <v>365</v>
      </c>
      <c r="BF86" s="37"/>
      <c r="BG86" s="40"/>
    </row>
    <row r="87" spans="1:59" s="139" customFormat="1" ht="90.75" customHeight="1" x14ac:dyDescent="0.25">
      <c r="A87" s="115">
        <v>40011167</v>
      </c>
      <c r="B87" s="111" t="s">
        <v>523</v>
      </c>
      <c r="C87" s="107" t="s">
        <v>136</v>
      </c>
      <c r="D87" s="115" t="s">
        <v>298</v>
      </c>
      <c r="E87" s="115" t="s">
        <v>324</v>
      </c>
      <c r="F87" s="115" t="s">
        <v>500</v>
      </c>
      <c r="G87" s="115" t="s">
        <v>37</v>
      </c>
      <c r="H87" s="206" t="s">
        <v>40</v>
      </c>
      <c r="I87" s="195">
        <v>6138</v>
      </c>
      <c r="J87" s="195"/>
      <c r="K87" s="196"/>
      <c r="L87" s="206"/>
      <c r="M87" s="206" t="s">
        <v>97</v>
      </c>
      <c r="N87" s="206">
        <v>6.5</v>
      </c>
      <c r="O87" s="197" t="s">
        <v>5</v>
      </c>
      <c r="P87" s="206" t="s">
        <v>5</v>
      </c>
      <c r="Q87" s="206"/>
      <c r="R87" s="208">
        <f t="shared" si="22"/>
        <v>0</v>
      </c>
      <c r="S87" s="199">
        <v>44242</v>
      </c>
      <c r="T87" s="199">
        <v>44602</v>
      </c>
      <c r="U87" s="200">
        <v>0.2044</v>
      </c>
      <c r="V87" s="110" t="s">
        <v>353</v>
      </c>
      <c r="W87" s="326">
        <v>1482724</v>
      </c>
      <c r="X87" s="118">
        <v>0</v>
      </c>
      <c r="Y87" s="118">
        <v>46692</v>
      </c>
      <c r="Z87" s="118">
        <v>60199</v>
      </c>
      <c r="AA87" s="118">
        <v>102600</v>
      </c>
      <c r="AB87" s="51">
        <v>47877</v>
      </c>
      <c r="AC87" s="51">
        <v>0</v>
      </c>
      <c r="AD87" s="51">
        <v>0</v>
      </c>
      <c r="AE87" s="51">
        <v>0</v>
      </c>
      <c r="AF87" s="51">
        <v>188018</v>
      </c>
      <c r="AG87" s="51">
        <v>241334</v>
      </c>
      <c r="AH87" s="51">
        <v>333204</v>
      </c>
      <c r="AI87" s="51">
        <v>462800</v>
      </c>
      <c r="AJ87" s="248">
        <f t="shared" si="17"/>
        <v>1482724</v>
      </c>
      <c r="AK87" s="249">
        <f t="shared" si="18"/>
        <v>0.17399999999999999</v>
      </c>
      <c r="AL87" s="264">
        <f t="shared" si="1"/>
        <v>1909123</v>
      </c>
      <c r="AM87" s="118">
        <v>0</v>
      </c>
      <c r="AN87" s="118">
        <v>0</v>
      </c>
      <c r="AO87" s="118">
        <v>0</v>
      </c>
      <c r="AP87" s="118">
        <v>0</v>
      </c>
      <c r="AQ87" s="118">
        <v>426399</v>
      </c>
      <c r="AR87" s="247">
        <v>1482724</v>
      </c>
      <c r="AS87" s="51">
        <v>0</v>
      </c>
      <c r="AT87" s="51">
        <v>0</v>
      </c>
      <c r="AU87" s="51">
        <v>0</v>
      </c>
      <c r="AV87" s="51">
        <v>0</v>
      </c>
      <c r="AW87" s="267">
        <f t="shared" si="19"/>
        <v>0.35815764620718521</v>
      </c>
      <c r="AX87" s="141" t="s">
        <v>663</v>
      </c>
      <c r="AY87" s="161" t="s">
        <v>41</v>
      </c>
      <c r="AZ87" s="268" t="s">
        <v>574</v>
      </c>
      <c r="BA87" s="268" t="s">
        <v>640</v>
      </c>
      <c r="BB87" s="190" t="str">
        <f t="shared" si="15"/>
        <v>SI</v>
      </c>
      <c r="BC87" s="191" t="str">
        <f t="shared" si="16"/>
        <v>NO</v>
      </c>
      <c r="BD87" s="162">
        <f t="shared" si="20"/>
        <v>0</v>
      </c>
      <c r="BE87" s="163" t="s">
        <v>365</v>
      </c>
      <c r="BF87" s="37"/>
      <c r="BG87" s="40"/>
    </row>
    <row r="88" spans="1:59" s="139" customFormat="1" ht="90.75" customHeight="1" x14ac:dyDescent="0.25">
      <c r="A88" s="115">
        <v>40011167</v>
      </c>
      <c r="B88" s="111" t="s">
        <v>524</v>
      </c>
      <c r="C88" s="107" t="s">
        <v>136</v>
      </c>
      <c r="D88" s="115" t="s">
        <v>52</v>
      </c>
      <c r="E88" s="115" t="s">
        <v>76</v>
      </c>
      <c r="F88" s="115" t="s">
        <v>501</v>
      </c>
      <c r="G88" s="115" t="s">
        <v>37</v>
      </c>
      <c r="H88" s="206" t="s">
        <v>40</v>
      </c>
      <c r="I88" s="195">
        <v>7265</v>
      </c>
      <c r="J88" s="195"/>
      <c r="K88" s="196"/>
      <c r="L88" s="206"/>
      <c r="M88" s="206" t="s">
        <v>97</v>
      </c>
      <c r="N88" s="206">
        <v>23.8</v>
      </c>
      <c r="O88" s="197" t="s">
        <v>5</v>
      </c>
      <c r="P88" s="206" t="s">
        <v>5</v>
      </c>
      <c r="Q88" s="206"/>
      <c r="R88" s="208">
        <f t="shared" si="22"/>
        <v>0</v>
      </c>
      <c r="S88" s="199">
        <v>44291</v>
      </c>
      <c r="T88" s="199">
        <v>44831</v>
      </c>
      <c r="U88" s="200">
        <v>0.64</v>
      </c>
      <c r="V88" s="110" t="s">
        <v>353</v>
      </c>
      <c r="W88" s="326">
        <v>1673514</v>
      </c>
      <c r="X88" s="118">
        <v>0</v>
      </c>
      <c r="Y88" s="118">
        <v>441698</v>
      </c>
      <c r="Z88" s="118">
        <v>260793</v>
      </c>
      <c r="AA88" s="118">
        <v>85000</v>
      </c>
      <c r="AB88" s="51">
        <v>75000</v>
      </c>
      <c r="AC88" s="51">
        <v>65000</v>
      </c>
      <c r="AD88" s="51">
        <v>60000</v>
      </c>
      <c r="AE88" s="51">
        <v>70000</v>
      </c>
      <c r="AF88" s="51">
        <v>35701</v>
      </c>
      <c r="AG88" s="51">
        <v>107300</v>
      </c>
      <c r="AH88" s="51">
        <v>214600</v>
      </c>
      <c r="AI88" s="51">
        <v>258422</v>
      </c>
      <c r="AJ88" s="248">
        <f t="shared" si="17"/>
        <v>1673514</v>
      </c>
      <c r="AK88" s="249">
        <f t="shared" si="18"/>
        <v>0.51500000000000001</v>
      </c>
      <c r="AL88" s="264">
        <f t="shared" si="1"/>
        <v>2720609</v>
      </c>
      <c r="AM88" s="118">
        <v>0</v>
      </c>
      <c r="AN88" s="118">
        <v>0</v>
      </c>
      <c r="AO88" s="118">
        <v>0</v>
      </c>
      <c r="AP88" s="118">
        <v>0</v>
      </c>
      <c r="AQ88" s="118">
        <v>1047095</v>
      </c>
      <c r="AR88" s="247">
        <v>1673514</v>
      </c>
      <c r="AS88" s="51">
        <v>0</v>
      </c>
      <c r="AT88" s="51">
        <v>0</v>
      </c>
      <c r="AU88" s="51">
        <v>0</v>
      </c>
      <c r="AV88" s="51">
        <v>0</v>
      </c>
      <c r="AW88" s="267">
        <f t="shared" si="19"/>
        <v>0.70189652390328783</v>
      </c>
      <c r="AX88" s="141" t="s">
        <v>663</v>
      </c>
      <c r="AY88" s="161" t="s">
        <v>41</v>
      </c>
      <c r="AZ88" s="268" t="s">
        <v>574</v>
      </c>
      <c r="BA88" s="268" t="s">
        <v>640</v>
      </c>
      <c r="BB88" s="190" t="str">
        <f t="shared" si="15"/>
        <v>SI</v>
      </c>
      <c r="BC88" s="191" t="str">
        <f t="shared" si="16"/>
        <v>NO</v>
      </c>
      <c r="BD88" s="162">
        <f t="shared" si="20"/>
        <v>0</v>
      </c>
      <c r="BE88" s="163" t="s">
        <v>365</v>
      </c>
      <c r="BF88" s="37"/>
      <c r="BG88" s="40"/>
    </row>
    <row r="89" spans="1:59" s="139" customFormat="1" ht="90.75" customHeight="1" x14ac:dyDescent="0.25">
      <c r="A89" s="115">
        <v>40011167</v>
      </c>
      <c r="B89" s="111" t="s">
        <v>525</v>
      </c>
      <c r="C89" s="107" t="s">
        <v>136</v>
      </c>
      <c r="D89" s="115" t="s">
        <v>298</v>
      </c>
      <c r="E89" s="115" t="s">
        <v>302</v>
      </c>
      <c r="F89" s="115" t="s">
        <v>502</v>
      </c>
      <c r="G89" s="115" t="s">
        <v>37</v>
      </c>
      <c r="H89" s="206" t="s">
        <v>40</v>
      </c>
      <c r="I89" s="195">
        <v>28151</v>
      </c>
      <c r="J89" s="195"/>
      <c r="K89" s="196"/>
      <c r="L89" s="206"/>
      <c r="M89" s="206" t="s">
        <v>97</v>
      </c>
      <c r="N89" s="206"/>
      <c r="O89" s="197" t="s">
        <v>5</v>
      </c>
      <c r="P89" s="206" t="s">
        <v>5</v>
      </c>
      <c r="Q89" s="206"/>
      <c r="R89" s="208">
        <f t="shared" si="22"/>
        <v>0</v>
      </c>
      <c r="S89" s="199">
        <v>44201</v>
      </c>
      <c r="T89" s="199">
        <v>44621</v>
      </c>
      <c r="U89" s="200">
        <v>0.66</v>
      </c>
      <c r="V89" s="110" t="s">
        <v>353</v>
      </c>
      <c r="W89" s="326">
        <v>1084255</v>
      </c>
      <c r="X89" s="118">
        <v>0</v>
      </c>
      <c r="Y89" s="118">
        <v>306653</v>
      </c>
      <c r="Z89" s="118">
        <v>182034</v>
      </c>
      <c r="AA89" s="118">
        <v>174000</v>
      </c>
      <c r="AB89" s="51">
        <v>200000</v>
      </c>
      <c r="AC89" s="51">
        <v>54255</v>
      </c>
      <c r="AD89" s="51">
        <v>54255</v>
      </c>
      <c r="AE89" s="51">
        <v>113058</v>
      </c>
      <c r="AF89" s="51">
        <v>0</v>
      </c>
      <c r="AG89" s="51">
        <v>0</v>
      </c>
      <c r="AH89" s="51">
        <v>0</v>
      </c>
      <c r="AI89" s="51">
        <v>0</v>
      </c>
      <c r="AJ89" s="248">
        <f t="shared" si="17"/>
        <v>1084255</v>
      </c>
      <c r="AK89" s="249">
        <f t="shared" si="18"/>
        <v>0.79600000000000004</v>
      </c>
      <c r="AL89" s="264">
        <f t="shared" si="1"/>
        <v>1906281</v>
      </c>
      <c r="AM89" s="118">
        <v>0</v>
      </c>
      <c r="AN89" s="118">
        <v>0</v>
      </c>
      <c r="AO89" s="118">
        <v>0</v>
      </c>
      <c r="AP89" s="118">
        <v>0</v>
      </c>
      <c r="AQ89" s="118">
        <v>822026</v>
      </c>
      <c r="AR89" s="247">
        <v>1084255</v>
      </c>
      <c r="AS89" s="51">
        <v>0</v>
      </c>
      <c r="AT89" s="51">
        <v>0</v>
      </c>
      <c r="AU89" s="51">
        <v>0</v>
      </c>
      <c r="AV89" s="51">
        <v>0</v>
      </c>
      <c r="AW89" s="267">
        <f t="shared" si="19"/>
        <v>0.88376949673211869</v>
      </c>
      <c r="AX89" s="141" t="s">
        <v>663</v>
      </c>
      <c r="AY89" s="161" t="s">
        <v>41</v>
      </c>
      <c r="AZ89" s="268" t="s">
        <v>574</v>
      </c>
      <c r="BA89" s="268" t="s">
        <v>640</v>
      </c>
      <c r="BB89" s="190" t="str">
        <f t="shared" si="15"/>
        <v>SI</v>
      </c>
      <c r="BC89" s="191" t="str">
        <f t="shared" si="16"/>
        <v>NO</v>
      </c>
      <c r="BD89" s="162">
        <f t="shared" si="20"/>
        <v>0</v>
      </c>
      <c r="BE89" s="163" t="s">
        <v>365</v>
      </c>
      <c r="BF89" s="37"/>
      <c r="BG89" s="40"/>
    </row>
    <row r="90" spans="1:59" s="139" customFormat="1" ht="90.75" customHeight="1" x14ac:dyDescent="0.25">
      <c r="A90" s="115">
        <v>40011167</v>
      </c>
      <c r="B90" s="111" t="s">
        <v>526</v>
      </c>
      <c r="C90" s="107" t="s">
        <v>136</v>
      </c>
      <c r="D90" s="115" t="s">
        <v>52</v>
      </c>
      <c r="E90" s="115" t="s">
        <v>75</v>
      </c>
      <c r="F90" s="115" t="s">
        <v>503</v>
      </c>
      <c r="G90" s="115" t="s">
        <v>37</v>
      </c>
      <c r="H90" s="206" t="s">
        <v>40</v>
      </c>
      <c r="I90" s="195">
        <v>10251</v>
      </c>
      <c r="J90" s="195"/>
      <c r="K90" s="196"/>
      <c r="L90" s="206"/>
      <c r="M90" s="206" t="s">
        <v>97</v>
      </c>
      <c r="N90" s="206">
        <v>19</v>
      </c>
      <c r="O90" s="197" t="s">
        <v>5</v>
      </c>
      <c r="P90" s="206" t="s">
        <v>5</v>
      </c>
      <c r="Q90" s="206"/>
      <c r="R90" s="208">
        <f t="shared" si="22"/>
        <v>0</v>
      </c>
      <c r="S90" s="199">
        <v>44245</v>
      </c>
      <c r="T90" s="199">
        <v>44665</v>
      </c>
      <c r="U90" s="200">
        <v>6.9500000000000006E-2</v>
      </c>
      <c r="V90" s="110" t="s">
        <v>353</v>
      </c>
      <c r="W90" s="326">
        <v>944646</v>
      </c>
      <c r="X90" s="118">
        <v>0</v>
      </c>
      <c r="Y90" s="118">
        <v>0</v>
      </c>
      <c r="Z90" s="118">
        <v>274271</v>
      </c>
      <c r="AA90" s="118">
        <v>195000</v>
      </c>
      <c r="AB90" s="51">
        <v>51232</v>
      </c>
      <c r="AC90" s="51">
        <v>83593</v>
      </c>
      <c r="AD90" s="51">
        <v>32215</v>
      </c>
      <c r="AE90" s="51">
        <v>52553</v>
      </c>
      <c r="AF90" s="51">
        <v>66165</v>
      </c>
      <c r="AG90" s="51">
        <v>189617</v>
      </c>
      <c r="AH90" s="51">
        <v>0</v>
      </c>
      <c r="AI90" s="51">
        <v>0</v>
      </c>
      <c r="AJ90" s="248">
        <f t="shared" si="17"/>
        <v>944646</v>
      </c>
      <c r="AK90" s="249">
        <f t="shared" si="18"/>
        <v>0.55100000000000005</v>
      </c>
      <c r="AL90" s="264">
        <f t="shared" si="1"/>
        <v>1230646</v>
      </c>
      <c r="AM90" s="118">
        <v>0</v>
      </c>
      <c r="AN90" s="118">
        <v>0</v>
      </c>
      <c r="AO90" s="118">
        <v>0</v>
      </c>
      <c r="AP90" s="118">
        <v>0</v>
      </c>
      <c r="AQ90" s="118">
        <v>286000</v>
      </c>
      <c r="AR90" s="247">
        <v>944646</v>
      </c>
      <c r="AS90" s="51">
        <v>0</v>
      </c>
      <c r="AT90" s="51">
        <v>0</v>
      </c>
      <c r="AU90" s="51">
        <v>0</v>
      </c>
      <c r="AV90" s="51">
        <v>0</v>
      </c>
      <c r="AW90" s="267">
        <f t="shared" si="19"/>
        <v>0.65534930434909799</v>
      </c>
      <c r="AX90" s="141" t="s">
        <v>663</v>
      </c>
      <c r="AY90" s="161" t="s">
        <v>41</v>
      </c>
      <c r="AZ90" s="268" t="s">
        <v>574</v>
      </c>
      <c r="BA90" s="268" t="s">
        <v>640</v>
      </c>
      <c r="BB90" s="190" t="str">
        <f t="shared" si="15"/>
        <v>SI</v>
      </c>
      <c r="BC90" s="191" t="str">
        <f t="shared" si="16"/>
        <v>NO</v>
      </c>
      <c r="BD90" s="162">
        <f t="shared" si="20"/>
        <v>0</v>
      </c>
      <c r="BE90" s="163" t="s">
        <v>365</v>
      </c>
      <c r="BF90" s="37"/>
      <c r="BG90" s="40"/>
    </row>
    <row r="91" spans="1:59" s="139" customFormat="1" ht="90.75" customHeight="1" x14ac:dyDescent="0.25">
      <c r="A91" s="287">
        <v>40011167</v>
      </c>
      <c r="B91" s="288" t="s">
        <v>527</v>
      </c>
      <c r="C91" s="289" t="s">
        <v>136</v>
      </c>
      <c r="D91" s="287" t="s">
        <v>298</v>
      </c>
      <c r="E91" s="287" t="s">
        <v>54</v>
      </c>
      <c r="F91" s="287" t="s">
        <v>504</v>
      </c>
      <c r="G91" s="287" t="s">
        <v>37</v>
      </c>
      <c r="H91" s="287" t="s">
        <v>40</v>
      </c>
      <c r="I91" s="290">
        <v>36983</v>
      </c>
      <c r="J91" s="290"/>
      <c r="K91" s="291"/>
      <c r="L91" s="287"/>
      <c r="M91" s="287" t="s">
        <v>97</v>
      </c>
      <c r="N91" s="287"/>
      <c r="O91" s="292" t="s">
        <v>294</v>
      </c>
      <c r="P91" s="287" t="s">
        <v>299</v>
      </c>
      <c r="Q91" s="287"/>
      <c r="R91" s="293">
        <f t="shared" si="22"/>
        <v>0</v>
      </c>
      <c r="S91" s="294">
        <v>44196</v>
      </c>
      <c r="T91" s="294">
        <v>44646</v>
      </c>
      <c r="U91" s="295">
        <v>0</v>
      </c>
      <c r="V91" s="296" t="s">
        <v>353</v>
      </c>
      <c r="W91" s="297">
        <v>0</v>
      </c>
      <c r="X91" s="298"/>
      <c r="Y91" s="298"/>
      <c r="Z91" s="298"/>
      <c r="AA91" s="298"/>
      <c r="AB91" s="299"/>
      <c r="AC91" s="299"/>
      <c r="AD91" s="299"/>
      <c r="AE91" s="299"/>
      <c r="AF91" s="299"/>
      <c r="AG91" s="299"/>
      <c r="AH91" s="299"/>
      <c r="AI91" s="299"/>
      <c r="AJ91" s="248">
        <f t="shared" si="17"/>
        <v>0</v>
      </c>
      <c r="AK91" s="249" t="str">
        <f t="shared" si="18"/>
        <v>-</v>
      </c>
      <c r="AL91" s="300">
        <f t="shared" si="1"/>
        <v>1</v>
      </c>
      <c r="AM91" s="298">
        <v>0</v>
      </c>
      <c r="AN91" s="298">
        <v>0</v>
      </c>
      <c r="AO91" s="298">
        <v>0</v>
      </c>
      <c r="AP91" s="298">
        <v>0</v>
      </c>
      <c r="AQ91" s="298">
        <v>1</v>
      </c>
      <c r="AR91" s="301">
        <v>0</v>
      </c>
      <c r="AS91" s="299">
        <v>0</v>
      </c>
      <c r="AT91" s="299">
        <v>0</v>
      </c>
      <c r="AU91" s="299">
        <v>0</v>
      </c>
      <c r="AV91" s="299">
        <v>0</v>
      </c>
      <c r="AW91" s="267">
        <f t="shared" si="19"/>
        <v>1</v>
      </c>
      <c r="AX91" s="302" t="s">
        <v>655</v>
      </c>
      <c r="AY91" s="303" t="s">
        <v>40</v>
      </c>
      <c r="AZ91" s="304" t="s">
        <v>574</v>
      </c>
      <c r="BA91" s="304" t="s">
        <v>640</v>
      </c>
      <c r="BB91" s="190" t="str">
        <f t="shared" si="15"/>
        <v>SI</v>
      </c>
      <c r="BC91" s="191" t="str">
        <f t="shared" si="16"/>
        <v>NO</v>
      </c>
      <c r="BD91" s="162">
        <f t="shared" si="20"/>
        <v>0</v>
      </c>
      <c r="BE91" s="163" t="s">
        <v>365</v>
      </c>
      <c r="BF91" s="37"/>
      <c r="BG91" s="40"/>
    </row>
    <row r="92" spans="1:59" s="139" customFormat="1" ht="90.75" customHeight="1" x14ac:dyDescent="0.25">
      <c r="A92" s="115">
        <v>40011167</v>
      </c>
      <c r="B92" s="111" t="s">
        <v>528</v>
      </c>
      <c r="C92" s="107" t="s">
        <v>136</v>
      </c>
      <c r="D92" s="115" t="s">
        <v>298</v>
      </c>
      <c r="E92" s="115" t="s">
        <v>306</v>
      </c>
      <c r="F92" s="115" t="s">
        <v>505</v>
      </c>
      <c r="G92" s="115" t="s">
        <v>37</v>
      </c>
      <c r="H92" s="206" t="s">
        <v>40</v>
      </c>
      <c r="I92" s="195">
        <v>28523</v>
      </c>
      <c r="J92" s="195"/>
      <c r="K92" s="196"/>
      <c r="L92" s="206"/>
      <c r="M92" s="206" t="s">
        <v>97</v>
      </c>
      <c r="N92" s="206"/>
      <c r="O92" s="197" t="s">
        <v>93</v>
      </c>
      <c r="P92" s="206" t="s">
        <v>92</v>
      </c>
      <c r="Q92" s="206"/>
      <c r="R92" s="208">
        <f t="shared" si="22"/>
        <v>0</v>
      </c>
      <c r="S92" s="199">
        <v>44239</v>
      </c>
      <c r="T92" s="199">
        <v>44479</v>
      </c>
      <c r="U92" s="200">
        <v>1</v>
      </c>
      <c r="V92" s="110" t="s">
        <v>353</v>
      </c>
      <c r="W92" s="326">
        <v>0</v>
      </c>
      <c r="X92" s="118"/>
      <c r="Y92" s="118"/>
      <c r="Z92" s="118"/>
      <c r="AA92" s="118"/>
      <c r="AB92" s="51"/>
      <c r="AC92" s="51"/>
      <c r="AD92" s="51"/>
      <c r="AE92" s="51"/>
      <c r="AF92" s="51"/>
      <c r="AG92" s="51"/>
      <c r="AH92" s="51"/>
      <c r="AI92" s="51"/>
      <c r="AJ92" s="248">
        <f t="shared" si="17"/>
        <v>0</v>
      </c>
      <c r="AK92" s="249" t="str">
        <f t="shared" si="18"/>
        <v>-</v>
      </c>
      <c r="AL92" s="264">
        <f t="shared" si="1"/>
        <v>699491</v>
      </c>
      <c r="AM92" s="118">
        <v>0</v>
      </c>
      <c r="AN92" s="118">
        <v>0</v>
      </c>
      <c r="AO92" s="118">
        <v>0</v>
      </c>
      <c r="AP92" s="118">
        <v>0</v>
      </c>
      <c r="AQ92" s="118">
        <v>699491</v>
      </c>
      <c r="AR92" s="247">
        <v>0</v>
      </c>
      <c r="AS92" s="51">
        <v>0</v>
      </c>
      <c r="AT92" s="51">
        <v>0</v>
      </c>
      <c r="AU92" s="51">
        <v>0</v>
      </c>
      <c r="AV92" s="51">
        <v>0</v>
      </c>
      <c r="AW92" s="267">
        <f t="shared" si="19"/>
        <v>1</v>
      </c>
      <c r="AX92" s="141" t="s">
        <v>649</v>
      </c>
      <c r="AY92" s="161" t="s">
        <v>41</v>
      </c>
      <c r="AZ92" s="268" t="s">
        <v>574</v>
      </c>
      <c r="BA92" s="304" t="s">
        <v>572</v>
      </c>
      <c r="BB92" s="190" t="str">
        <f t="shared" si="15"/>
        <v>SI</v>
      </c>
      <c r="BC92" s="191" t="str">
        <f t="shared" si="16"/>
        <v>NO</v>
      </c>
      <c r="BD92" s="162">
        <f t="shared" si="20"/>
        <v>0</v>
      </c>
      <c r="BE92" s="163" t="s">
        <v>365</v>
      </c>
      <c r="BF92" s="37"/>
      <c r="BG92" s="40"/>
    </row>
    <row r="93" spans="1:59" s="139" customFormat="1" ht="90.75" customHeight="1" x14ac:dyDescent="0.25">
      <c r="A93" s="115">
        <v>40011167</v>
      </c>
      <c r="B93" s="111" t="s">
        <v>529</v>
      </c>
      <c r="C93" s="107" t="s">
        <v>136</v>
      </c>
      <c r="D93" s="115" t="s">
        <v>298</v>
      </c>
      <c r="E93" s="115" t="s">
        <v>71</v>
      </c>
      <c r="F93" s="115" t="s">
        <v>506</v>
      </c>
      <c r="G93" s="115" t="s">
        <v>37</v>
      </c>
      <c r="H93" s="206" t="s">
        <v>40</v>
      </c>
      <c r="I93" s="195">
        <v>15045</v>
      </c>
      <c r="J93" s="195"/>
      <c r="K93" s="196"/>
      <c r="L93" s="206"/>
      <c r="M93" s="206" t="s">
        <v>97</v>
      </c>
      <c r="N93" s="206"/>
      <c r="O93" s="197" t="s">
        <v>5</v>
      </c>
      <c r="P93" s="206" t="s">
        <v>5</v>
      </c>
      <c r="Q93" s="206"/>
      <c r="R93" s="208">
        <f t="shared" si="22"/>
        <v>0</v>
      </c>
      <c r="S93" s="199">
        <v>44245</v>
      </c>
      <c r="T93" s="199">
        <v>44665</v>
      </c>
      <c r="U93" s="200">
        <v>0.97</v>
      </c>
      <c r="V93" s="110" t="s">
        <v>353</v>
      </c>
      <c r="W93" s="326">
        <v>211705</v>
      </c>
      <c r="X93" s="118">
        <v>0</v>
      </c>
      <c r="Y93" s="118">
        <v>201000</v>
      </c>
      <c r="Z93" s="118">
        <v>10705</v>
      </c>
      <c r="AA93" s="118">
        <v>0</v>
      </c>
      <c r="AB93" s="51">
        <v>0</v>
      </c>
      <c r="AC93" s="51">
        <v>0</v>
      </c>
      <c r="AD93" s="51">
        <v>0</v>
      </c>
      <c r="AE93" s="51">
        <v>0</v>
      </c>
      <c r="AF93" s="51">
        <v>0</v>
      </c>
      <c r="AG93" s="51">
        <v>0</v>
      </c>
      <c r="AH93" s="51">
        <v>0</v>
      </c>
      <c r="AI93" s="51">
        <v>0</v>
      </c>
      <c r="AJ93" s="248">
        <f t="shared" si="17"/>
        <v>211705</v>
      </c>
      <c r="AK93" s="249">
        <f t="shared" si="18"/>
        <v>1</v>
      </c>
      <c r="AL93" s="264">
        <f t="shared" si="1"/>
        <v>1111628</v>
      </c>
      <c r="AM93" s="118">
        <v>0</v>
      </c>
      <c r="AN93" s="118">
        <v>0</v>
      </c>
      <c r="AO93" s="118">
        <v>0</v>
      </c>
      <c r="AP93" s="118">
        <v>0</v>
      </c>
      <c r="AQ93" s="118">
        <v>899923</v>
      </c>
      <c r="AR93" s="247">
        <v>211705</v>
      </c>
      <c r="AS93" s="51">
        <v>0</v>
      </c>
      <c r="AT93" s="51">
        <v>0</v>
      </c>
      <c r="AU93" s="51">
        <v>0</v>
      </c>
      <c r="AV93" s="51">
        <v>0</v>
      </c>
      <c r="AW93" s="267">
        <f t="shared" si="19"/>
        <v>1</v>
      </c>
      <c r="AX93" s="141" t="s">
        <v>663</v>
      </c>
      <c r="AY93" s="161" t="s">
        <v>41</v>
      </c>
      <c r="AZ93" s="268" t="s">
        <v>574</v>
      </c>
      <c r="BA93" s="304" t="s">
        <v>640</v>
      </c>
      <c r="BB93" s="190" t="str">
        <f t="shared" si="15"/>
        <v>SI</v>
      </c>
      <c r="BC93" s="191" t="str">
        <f t="shared" si="16"/>
        <v>NO</v>
      </c>
      <c r="BD93" s="162">
        <f t="shared" si="20"/>
        <v>0</v>
      </c>
      <c r="BE93" s="163" t="s">
        <v>365</v>
      </c>
      <c r="BF93" s="37"/>
      <c r="BG93" s="40"/>
    </row>
    <row r="94" spans="1:59" ht="30" x14ac:dyDescent="0.25">
      <c r="A94" s="143">
        <v>30370477</v>
      </c>
      <c r="B94" s="144" t="s">
        <v>370</v>
      </c>
      <c r="C94" s="144" t="s">
        <v>309</v>
      </c>
      <c r="D94" s="143" t="s">
        <v>63</v>
      </c>
      <c r="E94" s="145" t="s">
        <v>63</v>
      </c>
      <c r="F94" s="145" t="s">
        <v>100</v>
      </c>
      <c r="G94" s="145" t="s">
        <v>37</v>
      </c>
      <c r="H94" s="145" t="s">
        <v>40</v>
      </c>
      <c r="I94" s="202">
        <v>407395</v>
      </c>
      <c r="J94" s="202">
        <v>18600</v>
      </c>
      <c r="K94" s="203">
        <f t="shared" ref="K94:K104" si="23">J94/I94</f>
        <v>4.5655935885320145E-2</v>
      </c>
      <c r="L94" s="202">
        <v>177</v>
      </c>
      <c r="M94" s="145" t="s">
        <v>97</v>
      </c>
      <c r="N94" s="202">
        <v>327.8</v>
      </c>
      <c r="O94" s="145" t="s">
        <v>5</v>
      </c>
      <c r="P94" s="145" t="s">
        <v>5</v>
      </c>
      <c r="Q94" s="145" t="s">
        <v>100</v>
      </c>
      <c r="R94" s="148">
        <v>8552914</v>
      </c>
      <c r="S94" s="204">
        <v>42583</v>
      </c>
      <c r="T94" s="146">
        <v>44166</v>
      </c>
      <c r="U94" s="147">
        <v>0.76</v>
      </c>
      <c r="V94" s="146" t="s">
        <v>353</v>
      </c>
      <c r="W94" s="149">
        <v>0</v>
      </c>
      <c r="X94" s="149">
        <f t="shared" ref="X94:AI94" si="24">SUM(X95:X120)</f>
        <v>0</v>
      </c>
      <c r="Y94" s="149">
        <f t="shared" si="24"/>
        <v>0</v>
      </c>
      <c r="Z94" s="149">
        <f t="shared" si="24"/>
        <v>0</v>
      </c>
      <c r="AA94" s="149">
        <f t="shared" si="24"/>
        <v>0</v>
      </c>
      <c r="AB94" s="130">
        <f t="shared" si="24"/>
        <v>0</v>
      </c>
      <c r="AC94" s="130">
        <f t="shared" si="24"/>
        <v>0</v>
      </c>
      <c r="AD94" s="130">
        <f t="shared" si="24"/>
        <v>0</v>
      </c>
      <c r="AE94" s="130">
        <f t="shared" si="24"/>
        <v>0</v>
      </c>
      <c r="AF94" s="130">
        <f t="shared" si="24"/>
        <v>0</v>
      </c>
      <c r="AG94" s="130">
        <f t="shared" si="24"/>
        <v>0</v>
      </c>
      <c r="AH94" s="130">
        <f t="shared" si="24"/>
        <v>0</v>
      </c>
      <c r="AI94" s="130">
        <f t="shared" si="24"/>
        <v>0</v>
      </c>
      <c r="AJ94" s="248">
        <f t="shared" si="17"/>
        <v>0</v>
      </c>
      <c r="AK94" s="249" t="str">
        <f t="shared" si="18"/>
        <v>-</v>
      </c>
      <c r="AL94" s="149">
        <f t="shared" si="1"/>
        <v>8494602</v>
      </c>
      <c r="AM94" s="149">
        <v>2154330</v>
      </c>
      <c r="AN94" s="149">
        <v>4786838</v>
      </c>
      <c r="AO94" s="149">
        <v>1069784</v>
      </c>
      <c r="AP94" s="149">
        <v>483650</v>
      </c>
      <c r="AQ94" s="149">
        <f>SUM(AQ95:AQ120)</f>
        <v>0</v>
      </c>
      <c r="AR94" s="130">
        <v>0</v>
      </c>
      <c r="AS94" s="130">
        <v>0</v>
      </c>
      <c r="AT94" s="130">
        <v>0</v>
      </c>
      <c r="AU94" s="130">
        <v>0</v>
      </c>
      <c r="AV94" s="130">
        <v>0</v>
      </c>
      <c r="AW94" s="267">
        <f t="shared" si="19"/>
        <v>1</v>
      </c>
      <c r="AX94" s="150"/>
      <c r="AY94" s="151" t="s">
        <v>41</v>
      </c>
      <c r="AZ94" s="269" t="s">
        <v>574</v>
      </c>
      <c r="BA94" s="304" t="s">
        <v>640</v>
      </c>
      <c r="BB94" s="190" t="str">
        <f t="shared" si="15"/>
        <v>SI</v>
      </c>
      <c r="BC94" s="191" t="str">
        <f t="shared" si="16"/>
        <v>NO</v>
      </c>
      <c r="BD94" s="162">
        <f t="shared" si="20"/>
        <v>1</v>
      </c>
      <c r="BE94" s="164" t="s">
        <v>364</v>
      </c>
    </row>
    <row r="95" spans="1:59" ht="90" x14ac:dyDescent="0.25">
      <c r="A95" s="115">
        <v>30370477</v>
      </c>
      <c r="B95" s="107" t="s">
        <v>393</v>
      </c>
      <c r="C95" s="107" t="s">
        <v>309</v>
      </c>
      <c r="D95" s="108" t="s">
        <v>298</v>
      </c>
      <c r="E95" s="106" t="s">
        <v>54</v>
      </c>
      <c r="F95" s="106" t="s">
        <v>226</v>
      </c>
      <c r="G95" s="106" t="s">
        <v>37</v>
      </c>
      <c r="H95" s="194" t="s">
        <v>40</v>
      </c>
      <c r="I95" s="195">
        <v>24533</v>
      </c>
      <c r="J95" s="195">
        <v>1160</v>
      </c>
      <c r="K95" s="196">
        <f t="shared" si="23"/>
        <v>4.7283251131129501E-2</v>
      </c>
      <c r="L95" s="195">
        <v>14</v>
      </c>
      <c r="M95" s="194" t="s">
        <v>97</v>
      </c>
      <c r="N95" s="195">
        <v>20.6</v>
      </c>
      <c r="O95" s="194" t="s">
        <v>93</v>
      </c>
      <c r="P95" s="194" t="s">
        <v>92</v>
      </c>
      <c r="Q95" s="194" t="s">
        <v>100</v>
      </c>
      <c r="R95" s="198">
        <v>452216</v>
      </c>
      <c r="S95" s="199">
        <v>43733</v>
      </c>
      <c r="T95" s="199">
        <v>44123</v>
      </c>
      <c r="U95" s="200">
        <v>1</v>
      </c>
      <c r="V95" s="110" t="s">
        <v>353</v>
      </c>
      <c r="W95" s="326">
        <v>0</v>
      </c>
      <c r="X95" s="118"/>
      <c r="Y95" s="118"/>
      <c r="Z95" s="118"/>
      <c r="AA95" s="118"/>
      <c r="AB95" s="51"/>
      <c r="AC95" s="51"/>
      <c r="AD95" s="51"/>
      <c r="AE95" s="51"/>
      <c r="AF95" s="51"/>
      <c r="AG95" s="51"/>
      <c r="AH95" s="51"/>
      <c r="AI95" s="51"/>
      <c r="AJ95" s="248">
        <f t="shared" si="17"/>
        <v>0</v>
      </c>
      <c r="AK95" s="249" t="str">
        <f t="shared" si="18"/>
        <v>-</v>
      </c>
      <c r="AL95" s="264">
        <f t="shared" si="1"/>
        <v>442388</v>
      </c>
      <c r="AM95" s="118">
        <v>0</v>
      </c>
      <c r="AN95" s="118">
        <v>0</v>
      </c>
      <c r="AO95" s="118">
        <v>23053</v>
      </c>
      <c r="AP95" s="118">
        <v>419335</v>
      </c>
      <c r="AQ95" s="118">
        <v>0</v>
      </c>
      <c r="AR95" s="247">
        <v>0</v>
      </c>
      <c r="AS95" s="51">
        <v>0</v>
      </c>
      <c r="AT95" s="51">
        <v>0</v>
      </c>
      <c r="AU95" s="51">
        <v>0</v>
      </c>
      <c r="AV95" s="51">
        <v>0</v>
      </c>
      <c r="AW95" s="267">
        <f t="shared" si="19"/>
        <v>1</v>
      </c>
      <c r="AX95" s="160"/>
      <c r="AY95" s="161" t="s">
        <v>41</v>
      </c>
      <c r="AZ95" s="268" t="s">
        <v>574</v>
      </c>
      <c r="BA95" s="304" t="s">
        <v>572</v>
      </c>
      <c r="BB95" s="190" t="str">
        <f t="shared" si="15"/>
        <v>SI</v>
      </c>
      <c r="BC95" s="191" t="str">
        <f t="shared" si="16"/>
        <v>NO</v>
      </c>
      <c r="BD95" s="162">
        <f t="shared" si="20"/>
        <v>0</v>
      </c>
      <c r="BE95" s="163" t="s">
        <v>364</v>
      </c>
    </row>
    <row r="96" spans="1:59" ht="45" x14ac:dyDescent="0.25">
      <c r="A96" s="115">
        <v>30370477</v>
      </c>
      <c r="B96" s="107" t="s">
        <v>394</v>
      </c>
      <c r="C96" s="107" t="s">
        <v>309</v>
      </c>
      <c r="D96" s="108" t="s">
        <v>298</v>
      </c>
      <c r="E96" s="106" t="s">
        <v>58</v>
      </c>
      <c r="F96" s="106" t="s">
        <v>241</v>
      </c>
      <c r="G96" s="106" t="s">
        <v>37</v>
      </c>
      <c r="H96" s="194" t="s">
        <v>40</v>
      </c>
      <c r="I96" s="195">
        <v>24606</v>
      </c>
      <c r="J96" s="195">
        <v>660</v>
      </c>
      <c r="K96" s="196">
        <f t="shared" si="23"/>
        <v>2.682272616435016E-2</v>
      </c>
      <c r="L96" s="195">
        <v>5</v>
      </c>
      <c r="M96" s="194" t="s">
        <v>97</v>
      </c>
      <c r="N96" s="195" t="s">
        <v>590</v>
      </c>
      <c r="O96" s="194" t="s">
        <v>93</v>
      </c>
      <c r="P96" s="194" t="s">
        <v>92</v>
      </c>
      <c r="Q96" s="194" t="s">
        <v>100</v>
      </c>
      <c r="R96" s="198">
        <v>252003.17499999999</v>
      </c>
      <c r="S96" s="201">
        <v>42871</v>
      </c>
      <c r="T96" s="201">
        <v>43171</v>
      </c>
      <c r="U96" s="200">
        <v>1</v>
      </c>
      <c r="V96" s="110" t="s">
        <v>353</v>
      </c>
      <c r="W96" s="326">
        <v>0</v>
      </c>
      <c r="X96" s="118"/>
      <c r="Y96" s="118"/>
      <c r="Z96" s="118"/>
      <c r="AA96" s="118"/>
      <c r="AB96" s="51"/>
      <c r="AC96" s="51"/>
      <c r="AD96" s="51"/>
      <c r="AE96" s="51"/>
      <c r="AF96" s="51"/>
      <c r="AG96" s="51"/>
      <c r="AH96" s="51"/>
      <c r="AI96" s="51"/>
      <c r="AJ96" s="248">
        <f t="shared" si="17"/>
        <v>0</v>
      </c>
      <c r="AK96" s="249" t="str">
        <f t="shared" si="18"/>
        <v>-</v>
      </c>
      <c r="AL96" s="264">
        <f t="shared" ref="AL96:AL159" si="25">SUM(AM96:AV96)</f>
        <v>252003</v>
      </c>
      <c r="AM96" s="118">
        <v>132221</v>
      </c>
      <c r="AN96" s="118">
        <v>119782</v>
      </c>
      <c r="AO96" s="118">
        <v>0</v>
      </c>
      <c r="AP96" s="118">
        <v>0</v>
      </c>
      <c r="AQ96" s="118">
        <v>0</v>
      </c>
      <c r="AR96" s="247">
        <v>0</v>
      </c>
      <c r="AS96" s="51">
        <v>0</v>
      </c>
      <c r="AT96" s="51">
        <v>0</v>
      </c>
      <c r="AU96" s="51">
        <v>0</v>
      </c>
      <c r="AV96" s="51">
        <v>0</v>
      </c>
      <c r="AW96" s="267">
        <f t="shared" si="19"/>
        <v>1</v>
      </c>
      <c r="AX96" s="160"/>
      <c r="AY96" s="161" t="s">
        <v>41</v>
      </c>
      <c r="AZ96" s="268" t="s">
        <v>574</v>
      </c>
      <c r="BA96" s="304" t="s">
        <v>572</v>
      </c>
      <c r="BB96" s="190" t="str">
        <f t="shared" si="15"/>
        <v>SI</v>
      </c>
      <c r="BC96" s="191" t="str">
        <f t="shared" si="16"/>
        <v>NO</v>
      </c>
      <c r="BD96" s="162">
        <f t="shared" si="20"/>
        <v>0</v>
      </c>
      <c r="BE96" s="163" t="s">
        <v>364</v>
      </c>
    </row>
    <row r="97" spans="1:57" ht="45" x14ac:dyDescent="0.25">
      <c r="A97" s="115">
        <v>30370477</v>
      </c>
      <c r="B97" s="111" t="s">
        <v>395</v>
      </c>
      <c r="C97" s="107" t="s">
        <v>309</v>
      </c>
      <c r="D97" s="108" t="s">
        <v>298</v>
      </c>
      <c r="E97" s="106" t="s">
        <v>58</v>
      </c>
      <c r="F97" s="106" t="s">
        <v>235</v>
      </c>
      <c r="G97" s="106" t="s">
        <v>37</v>
      </c>
      <c r="H97" s="194" t="s">
        <v>40</v>
      </c>
      <c r="I97" s="195">
        <v>24606</v>
      </c>
      <c r="J97" s="195">
        <v>792</v>
      </c>
      <c r="K97" s="196">
        <f t="shared" si="23"/>
        <v>3.2187271397220191E-2</v>
      </c>
      <c r="L97" s="195">
        <v>6</v>
      </c>
      <c r="M97" s="194" t="s">
        <v>97</v>
      </c>
      <c r="N97" s="195" t="s">
        <v>590</v>
      </c>
      <c r="O97" s="194" t="s">
        <v>93</v>
      </c>
      <c r="P97" s="194" t="s">
        <v>92</v>
      </c>
      <c r="Q97" s="194" t="s">
        <v>100</v>
      </c>
      <c r="R97" s="198">
        <v>369283.82799999998</v>
      </c>
      <c r="S97" s="199">
        <v>43063</v>
      </c>
      <c r="T97" s="201">
        <v>43243</v>
      </c>
      <c r="U97" s="200">
        <v>1</v>
      </c>
      <c r="V97" s="110" t="s">
        <v>353</v>
      </c>
      <c r="W97" s="326">
        <v>0</v>
      </c>
      <c r="X97" s="118"/>
      <c r="Y97" s="118"/>
      <c r="Z97" s="118"/>
      <c r="AA97" s="118"/>
      <c r="AB97" s="51"/>
      <c r="AC97" s="51"/>
      <c r="AD97" s="51"/>
      <c r="AE97" s="51"/>
      <c r="AF97" s="51"/>
      <c r="AG97" s="51"/>
      <c r="AH97" s="51"/>
      <c r="AI97" s="51"/>
      <c r="AJ97" s="248">
        <f t="shared" si="17"/>
        <v>0</v>
      </c>
      <c r="AK97" s="249" t="str">
        <f t="shared" si="18"/>
        <v>-</v>
      </c>
      <c r="AL97" s="264">
        <f t="shared" si="25"/>
        <v>369284</v>
      </c>
      <c r="AM97" s="118">
        <v>63709</v>
      </c>
      <c r="AN97" s="118">
        <v>305575</v>
      </c>
      <c r="AO97" s="118">
        <v>0</v>
      </c>
      <c r="AP97" s="118">
        <v>0</v>
      </c>
      <c r="AQ97" s="118">
        <v>0</v>
      </c>
      <c r="AR97" s="247">
        <v>0</v>
      </c>
      <c r="AS97" s="51">
        <v>0</v>
      </c>
      <c r="AT97" s="51">
        <v>0</v>
      </c>
      <c r="AU97" s="51">
        <v>0</v>
      </c>
      <c r="AV97" s="51">
        <v>0</v>
      </c>
      <c r="AW97" s="267">
        <f t="shared" si="19"/>
        <v>1</v>
      </c>
      <c r="AX97" s="160"/>
      <c r="AY97" s="161" t="s">
        <v>41</v>
      </c>
      <c r="AZ97" s="268" t="s">
        <v>574</v>
      </c>
      <c r="BA97" s="304" t="s">
        <v>572</v>
      </c>
      <c r="BB97" s="190" t="str">
        <f t="shared" si="15"/>
        <v>SI</v>
      </c>
      <c r="BC97" s="191" t="str">
        <f t="shared" si="16"/>
        <v>NO</v>
      </c>
      <c r="BD97" s="162">
        <f t="shared" si="20"/>
        <v>0</v>
      </c>
      <c r="BE97" s="163" t="s">
        <v>364</v>
      </c>
    </row>
    <row r="98" spans="1:57" ht="30" x14ac:dyDescent="0.25">
      <c r="A98" s="115">
        <v>30370477</v>
      </c>
      <c r="B98" s="111" t="s">
        <v>396</v>
      </c>
      <c r="C98" s="107" t="s">
        <v>309</v>
      </c>
      <c r="D98" s="108" t="s">
        <v>298</v>
      </c>
      <c r="E98" s="106" t="s">
        <v>58</v>
      </c>
      <c r="F98" s="113" t="s">
        <v>262</v>
      </c>
      <c r="G98" s="106" t="s">
        <v>37</v>
      </c>
      <c r="H98" s="194" t="s">
        <v>40</v>
      </c>
      <c r="I98" s="195">
        <v>12450</v>
      </c>
      <c r="J98" s="195">
        <v>264</v>
      </c>
      <c r="K98" s="196">
        <f t="shared" si="23"/>
        <v>2.1204819277108433E-2</v>
      </c>
      <c r="L98" s="195">
        <v>3</v>
      </c>
      <c r="M98" s="194" t="s">
        <v>97</v>
      </c>
      <c r="N98" s="195">
        <v>14.7</v>
      </c>
      <c r="O98" s="194" t="s">
        <v>93</v>
      </c>
      <c r="P98" s="194" t="s">
        <v>92</v>
      </c>
      <c r="Q98" s="194" t="s">
        <v>100</v>
      </c>
      <c r="R98" s="198">
        <v>217076.217</v>
      </c>
      <c r="S98" s="201">
        <v>42819</v>
      </c>
      <c r="T98" s="199">
        <v>43059</v>
      </c>
      <c r="U98" s="200">
        <v>1</v>
      </c>
      <c r="V98" s="110" t="s">
        <v>353</v>
      </c>
      <c r="W98" s="326">
        <v>0</v>
      </c>
      <c r="X98" s="118"/>
      <c r="Y98" s="118"/>
      <c r="Z98" s="118"/>
      <c r="AA98" s="118"/>
      <c r="AB98" s="51"/>
      <c r="AC98" s="51"/>
      <c r="AD98" s="51"/>
      <c r="AE98" s="51"/>
      <c r="AF98" s="51"/>
      <c r="AG98" s="51"/>
      <c r="AH98" s="51"/>
      <c r="AI98" s="51"/>
      <c r="AJ98" s="248">
        <f t="shared" si="17"/>
        <v>0</v>
      </c>
      <c r="AK98" s="249" t="str">
        <f t="shared" si="18"/>
        <v>-</v>
      </c>
      <c r="AL98" s="264">
        <f t="shared" si="25"/>
        <v>217076</v>
      </c>
      <c r="AM98" s="118">
        <v>213822</v>
      </c>
      <c r="AN98" s="118">
        <v>3254</v>
      </c>
      <c r="AO98" s="118">
        <v>0</v>
      </c>
      <c r="AP98" s="118">
        <v>0</v>
      </c>
      <c r="AQ98" s="118">
        <v>0</v>
      </c>
      <c r="AR98" s="247">
        <v>0</v>
      </c>
      <c r="AS98" s="51">
        <v>0</v>
      </c>
      <c r="AT98" s="51">
        <v>0</v>
      </c>
      <c r="AU98" s="51">
        <v>0</v>
      </c>
      <c r="AV98" s="51">
        <v>0</v>
      </c>
      <c r="AW98" s="267">
        <f t="shared" si="19"/>
        <v>1</v>
      </c>
      <c r="AX98" s="160"/>
      <c r="AY98" s="161" t="s">
        <v>41</v>
      </c>
      <c r="AZ98" s="268" t="s">
        <v>574</v>
      </c>
      <c r="BA98" s="304" t="s">
        <v>572</v>
      </c>
      <c r="BB98" s="190" t="str">
        <f t="shared" si="15"/>
        <v>SI</v>
      </c>
      <c r="BC98" s="191" t="str">
        <f t="shared" si="16"/>
        <v>NO</v>
      </c>
      <c r="BD98" s="162">
        <f t="shared" si="20"/>
        <v>0</v>
      </c>
      <c r="BE98" s="163" t="s">
        <v>364</v>
      </c>
    </row>
    <row r="99" spans="1:57" ht="75" x14ac:dyDescent="0.25">
      <c r="A99" s="115">
        <v>30370477</v>
      </c>
      <c r="B99" s="111" t="s">
        <v>397</v>
      </c>
      <c r="C99" s="107" t="s">
        <v>309</v>
      </c>
      <c r="D99" s="108" t="s">
        <v>298</v>
      </c>
      <c r="E99" s="106" t="s">
        <v>64</v>
      </c>
      <c r="F99" s="106" t="s">
        <v>233</v>
      </c>
      <c r="G99" s="106" t="s">
        <v>37</v>
      </c>
      <c r="H99" s="194" t="s">
        <v>40</v>
      </c>
      <c r="I99" s="195">
        <v>38013</v>
      </c>
      <c r="J99" s="195">
        <v>1248</v>
      </c>
      <c r="K99" s="196">
        <f t="shared" si="23"/>
        <v>3.2830873648488676E-2</v>
      </c>
      <c r="L99" s="195">
        <v>13</v>
      </c>
      <c r="M99" s="194" t="s">
        <v>97</v>
      </c>
      <c r="N99" s="195" t="s">
        <v>591</v>
      </c>
      <c r="O99" s="194" t="s">
        <v>93</v>
      </c>
      <c r="P99" s="194" t="s">
        <v>92</v>
      </c>
      <c r="Q99" s="194" t="s">
        <v>100</v>
      </c>
      <c r="R99" s="198">
        <v>504310.886</v>
      </c>
      <c r="S99" s="199">
        <v>43085</v>
      </c>
      <c r="T99" s="201">
        <v>43340</v>
      </c>
      <c r="U99" s="200">
        <v>1</v>
      </c>
      <c r="V99" s="110" t="s">
        <v>353</v>
      </c>
      <c r="W99" s="326">
        <v>0</v>
      </c>
      <c r="X99" s="118"/>
      <c r="Y99" s="118"/>
      <c r="Z99" s="118"/>
      <c r="AA99" s="118"/>
      <c r="AB99" s="51"/>
      <c r="AC99" s="51"/>
      <c r="AD99" s="51"/>
      <c r="AE99" s="51"/>
      <c r="AF99" s="51"/>
      <c r="AG99" s="51"/>
      <c r="AH99" s="51"/>
      <c r="AI99" s="51"/>
      <c r="AJ99" s="248">
        <f t="shared" si="17"/>
        <v>0</v>
      </c>
      <c r="AK99" s="249" t="str">
        <f t="shared" si="18"/>
        <v>-</v>
      </c>
      <c r="AL99" s="264">
        <f t="shared" si="25"/>
        <v>504311</v>
      </c>
      <c r="AM99" s="118">
        <v>0</v>
      </c>
      <c r="AN99" s="118">
        <v>504311</v>
      </c>
      <c r="AO99" s="118">
        <v>0</v>
      </c>
      <c r="AP99" s="118">
        <v>0</v>
      </c>
      <c r="AQ99" s="118">
        <v>0</v>
      </c>
      <c r="AR99" s="247">
        <v>0</v>
      </c>
      <c r="AS99" s="51">
        <v>0</v>
      </c>
      <c r="AT99" s="51">
        <v>0</v>
      </c>
      <c r="AU99" s="51">
        <v>0</v>
      </c>
      <c r="AV99" s="51">
        <v>0</v>
      </c>
      <c r="AW99" s="267">
        <f t="shared" si="19"/>
        <v>1</v>
      </c>
      <c r="AX99" s="160"/>
      <c r="AY99" s="161" t="s">
        <v>41</v>
      </c>
      <c r="AZ99" s="268" t="s">
        <v>574</v>
      </c>
      <c r="BA99" s="304" t="s">
        <v>572</v>
      </c>
      <c r="BB99" s="190" t="str">
        <f t="shared" si="15"/>
        <v>SI</v>
      </c>
      <c r="BC99" s="191" t="str">
        <f t="shared" si="16"/>
        <v>NO</v>
      </c>
      <c r="BD99" s="162">
        <f t="shared" si="20"/>
        <v>0</v>
      </c>
      <c r="BE99" s="163" t="s">
        <v>364</v>
      </c>
    </row>
    <row r="100" spans="1:57" ht="60" x14ac:dyDescent="0.25">
      <c r="A100" s="115">
        <v>30370477</v>
      </c>
      <c r="B100" s="107" t="s">
        <v>398</v>
      </c>
      <c r="C100" s="107" t="s">
        <v>309</v>
      </c>
      <c r="D100" s="108" t="s">
        <v>298</v>
      </c>
      <c r="E100" s="106" t="s">
        <v>66</v>
      </c>
      <c r="F100" s="106" t="s">
        <v>234</v>
      </c>
      <c r="G100" s="106" t="s">
        <v>37</v>
      </c>
      <c r="H100" s="194" t="s">
        <v>40</v>
      </c>
      <c r="I100" s="195">
        <v>32510</v>
      </c>
      <c r="J100" s="195">
        <v>736</v>
      </c>
      <c r="K100" s="196">
        <f t="shared" si="23"/>
        <v>2.2639187942171641E-2</v>
      </c>
      <c r="L100" s="195">
        <v>8</v>
      </c>
      <c r="M100" s="194" t="s">
        <v>97</v>
      </c>
      <c r="N100" s="195" t="s">
        <v>592</v>
      </c>
      <c r="O100" s="194" t="s">
        <v>93</v>
      </c>
      <c r="P100" s="194" t="s">
        <v>92</v>
      </c>
      <c r="Q100" s="194" t="s">
        <v>100</v>
      </c>
      <c r="R100" s="198">
        <v>379395.63399999996</v>
      </c>
      <c r="S100" s="199">
        <v>43063</v>
      </c>
      <c r="T100" s="201">
        <v>43243</v>
      </c>
      <c r="U100" s="200">
        <v>1</v>
      </c>
      <c r="V100" s="110" t="s">
        <v>353</v>
      </c>
      <c r="W100" s="326">
        <v>0</v>
      </c>
      <c r="X100" s="118"/>
      <c r="Y100" s="118"/>
      <c r="Z100" s="118"/>
      <c r="AA100" s="118"/>
      <c r="AB100" s="51"/>
      <c r="AC100" s="51"/>
      <c r="AD100" s="51"/>
      <c r="AE100" s="51"/>
      <c r="AF100" s="51"/>
      <c r="AG100" s="51"/>
      <c r="AH100" s="51"/>
      <c r="AI100" s="51"/>
      <c r="AJ100" s="248">
        <f t="shared" si="17"/>
        <v>0</v>
      </c>
      <c r="AK100" s="249" t="str">
        <f t="shared" si="18"/>
        <v>-</v>
      </c>
      <c r="AL100" s="264">
        <f t="shared" si="25"/>
        <v>379396</v>
      </c>
      <c r="AM100" s="118">
        <v>11282</v>
      </c>
      <c r="AN100" s="118">
        <v>368114</v>
      </c>
      <c r="AO100" s="118">
        <v>0</v>
      </c>
      <c r="AP100" s="118">
        <v>0</v>
      </c>
      <c r="AQ100" s="118">
        <v>0</v>
      </c>
      <c r="AR100" s="247">
        <v>0</v>
      </c>
      <c r="AS100" s="51">
        <v>0</v>
      </c>
      <c r="AT100" s="51">
        <v>0</v>
      </c>
      <c r="AU100" s="51">
        <v>0</v>
      </c>
      <c r="AV100" s="51">
        <v>0</v>
      </c>
      <c r="AW100" s="267">
        <f t="shared" si="19"/>
        <v>1</v>
      </c>
      <c r="AX100" s="160"/>
      <c r="AY100" s="161" t="s">
        <v>41</v>
      </c>
      <c r="AZ100" s="268" t="s">
        <v>574</v>
      </c>
      <c r="BA100" s="304" t="s">
        <v>572</v>
      </c>
      <c r="BB100" s="190" t="str">
        <f t="shared" si="15"/>
        <v>SI</v>
      </c>
      <c r="BC100" s="191" t="str">
        <f t="shared" si="16"/>
        <v>NO</v>
      </c>
      <c r="BD100" s="162">
        <f t="shared" si="20"/>
        <v>0</v>
      </c>
      <c r="BE100" s="163" t="s">
        <v>364</v>
      </c>
    </row>
    <row r="101" spans="1:57" ht="60" x14ac:dyDescent="0.25">
      <c r="A101" s="115">
        <v>30370477</v>
      </c>
      <c r="B101" s="111" t="s">
        <v>399</v>
      </c>
      <c r="C101" s="107" t="s">
        <v>309</v>
      </c>
      <c r="D101" s="108" t="s">
        <v>298</v>
      </c>
      <c r="E101" s="106" t="s">
        <v>70</v>
      </c>
      <c r="F101" s="109" t="s">
        <v>332</v>
      </c>
      <c r="G101" s="106" t="s">
        <v>37</v>
      </c>
      <c r="H101" s="194" t="s">
        <v>40</v>
      </c>
      <c r="I101" s="195">
        <v>12450</v>
      </c>
      <c r="J101" s="195">
        <v>880</v>
      </c>
      <c r="K101" s="196">
        <f t="shared" si="23"/>
        <v>7.0682730923694773E-2</v>
      </c>
      <c r="L101" s="195">
        <v>10</v>
      </c>
      <c r="M101" s="194" t="s">
        <v>97</v>
      </c>
      <c r="N101" s="195">
        <v>18.3</v>
      </c>
      <c r="O101" s="194" t="s">
        <v>93</v>
      </c>
      <c r="P101" s="194" t="s">
        <v>92</v>
      </c>
      <c r="Q101" s="194" t="s">
        <v>100</v>
      </c>
      <c r="R101" s="198">
        <v>417570</v>
      </c>
      <c r="S101" s="199">
        <v>43463</v>
      </c>
      <c r="T101" s="201">
        <v>43733</v>
      </c>
      <c r="U101" s="200">
        <v>1</v>
      </c>
      <c r="V101" s="110" t="s">
        <v>353</v>
      </c>
      <c r="W101" s="326">
        <v>0</v>
      </c>
      <c r="X101" s="118"/>
      <c r="Y101" s="118"/>
      <c r="Z101" s="118"/>
      <c r="AA101" s="118"/>
      <c r="AB101" s="51"/>
      <c r="AC101" s="51"/>
      <c r="AD101" s="51"/>
      <c r="AE101" s="51"/>
      <c r="AF101" s="51"/>
      <c r="AG101" s="51"/>
      <c r="AH101" s="51"/>
      <c r="AI101" s="51"/>
      <c r="AJ101" s="248">
        <f t="shared" si="17"/>
        <v>0</v>
      </c>
      <c r="AK101" s="249" t="str">
        <f t="shared" si="18"/>
        <v>-</v>
      </c>
      <c r="AL101" s="264">
        <f t="shared" si="25"/>
        <v>420401</v>
      </c>
      <c r="AM101" s="118">
        <v>0</v>
      </c>
      <c r="AN101" s="118">
        <v>0</v>
      </c>
      <c r="AO101" s="118">
        <v>420401</v>
      </c>
      <c r="AP101" s="118">
        <v>0</v>
      </c>
      <c r="AQ101" s="118">
        <v>0</v>
      </c>
      <c r="AR101" s="247">
        <v>0</v>
      </c>
      <c r="AS101" s="51">
        <v>0</v>
      </c>
      <c r="AT101" s="51">
        <v>0</v>
      </c>
      <c r="AU101" s="51">
        <v>0</v>
      </c>
      <c r="AV101" s="51">
        <v>0</v>
      </c>
      <c r="AW101" s="267">
        <f t="shared" si="19"/>
        <v>1</v>
      </c>
      <c r="AX101" s="160"/>
      <c r="AY101" s="161" t="s">
        <v>41</v>
      </c>
      <c r="AZ101" s="268" t="s">
        <v>574</v>
      </c>
      <c r="BA101" s="304" t="s">
        <v>572</v>
      </c>
      <c r="BB101" s="190" t="str">
        <f t="shared" si="15"/>
        <v>SI</v>
      </c>
      <c r="BC101" s="191" t="str">
        <f t="shared" si="16"/>
        <v>NO</v>
      </c>
      <c r="BD101" s="162">
        <f t="shared" si="20"/>
        <v>0</v>
      </c>
      <c r="BE101" s="163" t="s">
        <v>364</v>
      </c>
    </row>
    <row r="102" spans="1:57" ht="60" x14ac:dyDescent="0.25">
      <c r="A102" s="115">
        <v>30370477</v>
      </c>
      <c r="B102" s="107" t="s">
        <v>400</v>
      </c>
      <c r="C102" s="107" t="s">
        <v>309</v>
      </c>
      <c r="D102" s="108" t="s">
        <v>298</v>
      </c>
      <c r="E102" s="106" t="s">
        <v>71</v>
      </c>
      <c r="F102" s="106" t="s">
        <v>240</v>
      </c>
      <c r="G102" s="106" t="s">
        <v>37</v>
      </c>
      <c r="H102" s="194" t="s">
        <v>40</v>
      </c>
      <c r="I102" s="195">
        <v>15045</v>
      </c>
      <c r="J102" s="195">
        <v>1728</v>
      </c>
      <c r="K102" s="196">
        <f t="shared" si="23"/>
        <v>0.11485543369890329</v>
      </c>
      <c r="L102" s="195">
        <v>12</v>
      </c>
      <c r="M102" s="194" t="s">
        <v>97</v>
      </c>
      <c r="N102" s="195">
        <v>20</v>
      </c>
      <c r="O102" s="194" t="s">
        <v>93</v>
      </c>
      <c r="P102" s="194" t="s">
        <v>92</v>
      </c>
      <c r="Q102" s="194" t="s">
        <v>100</v>
      </c>
      <c r="R102" s="198">
        <v>437286.07500000001</v>
      </c>
      <c r="S102" s="201">
        <v>42986</v>
      </c>
      <c r="T102" s="199">
        <v>43421</v>
      </c>
      <c r="U102" s="200">
        <v>1</v>
      </c>
      <c r="V102" s="110" t="s">
        <v>353</v>
      </c>
      <c r="W102" s="326">
        <v>0</v>
      </c>
      <c r="X102" s="118"/>
      <c r="Y102" s="118"/>
      <c r="Z102" s="118"/>
      <c r="AA102" s="118"/>
      <c r="AB102" s="51"/>
      <c r="AC102" s="51"/>
      <c r="AD102" s="51"/>
      <c r="AE102" s="51"/>
      <c r="AF102" s="51"/>
      <c r="AG102" s="51"/>
      <c r="AH102" s="51"/>
      <c r="AI102" s="51"/>
      <c r="AJ102" s="248">
        <f t="shared" si="17"/>
        <v>0</v>
      </c>
      <c r="AK102" s="249" t="str">
        <f t="shared" si="18"/>
        <v>-</v>
      </c>
      <c r="AL102" s="264">
        <f t="shared" si="25"/>
        <v>437286</v>
      </c>
      <c r="AM102" s="118">
        <v>21785</v>
      </c>
      <c r="AN102" s="118">
        <v>415501</v>
      </c>
      <c r="AO102" s="118">
        <v>0</v>
      </c>
      <c r="AP102" s="118">
        <v>0</v>
      </c>
      <c r="AQ102" s="118">
        <v>0</v>
      </c>
      <c r="AR102" s="247">
        <v>0</v>
      </c>
      <c r="AS102" s="51">
        <v>0</v>
      </c>
      <c r="AT102" s="51">
        <v>0</v>
      </c>
      <c r="AU102" s="51">
        <v>0</v>
      </c>
      <c r="AV102" s="51">
        <v>0</v>
      </c>
      <c r="AW102" s="267">
        <f t="shared" si="19"/>
        <v>1</v>
      </c>
      <c r="AX102" s="160"/>
      <c r="AY102" s="161" t="s">
        <v>41</v>
      </c>
      <c r="AZ102" s="268" t="s">
        <v>574</v>
      </c>
      <c r="BA102" s="304" t="s">
        <v>572</v>
      </c>
      <c r="BB102" s="190" t="str">
        <f t="shared" si="15"/>
        <v>SI</v>
      </c>
      <c r="BC102" s="191" t="str">
        <f t="shared" si="16"/>
        <v>NO</v>
      </c>
      <c r="BD102" s="162">
        <f t="shared" si="20"/>
        <v>0</v>
      </c>
      <c r="BE102" s="163" t="s">
        <v>364</v>
      </c>
    </row>
    <row r="103" spans="1:57" ht="45" x14ac:dyDescent="0.25">
      <c r="A103" s="115">
        <v>30370477</v>
      </c>
      <c r="B103" s="107" t="s">
        <v>401</v>
      </c>
      <c r="C103" s="107" t="s">
        <v>309</v>
      </c>
      <c r="D103" s="108" t="s">
        <v>298</v>
      </c>
      <c r="E103" s="106" t="s">
        <v>303</v>
      </c>
      <c r="F103" s="106" t="s">
        <v>228</v>
      </c>
      <c r="G103" s="106" t="s">
        <v>37</v>
      </c>
      <c r="H103" s="194" t="s">
        <v>40</v>
      </c>
      <c r="I103" s="195">
        <v>9722</v>
      </c>
      <c r="J103" s="195">
        <v>432</v>
      </c>
      <c r="K103" s="196">
        <f t="shared" si="23"/>
        <v>4.4435301378317221E-2</v>
      </c>
      <c r="L103" s="195">
        <v>4</v>
      </c>
      <c r="M103" s="194" t="s">
        <v>97</v>
      </c>
      <c r="N103" s="195">
        <v>8</v>
      </c>
      <c r="O103" s="194" t="s">
        <v>93</v>
      </c>
      <c r="P103" s="194" t="s">
        <v>92</v>
      </c>
      <c r="Q103" s="194" t="s">
        <v>100</v>
      </c>
      <c r="R103" s="198">
        <v>125849.408</v>
      </c>
      <c r="S103" s="201">
        <v>43007</v>
      </c>
      <c r="T103" s="201">
        <v>43187</v>
      </c>
      <c r="U103" s="200">
        <v>1</v>
      </c>
      <c r="V103" s="110" t="s">
        <v>353</v>
      </c>
      <c r="W103" s="326">
        <v>0</v>
      </c>
      <c r="X103" s="118"/>
      <c r="Y103" s="118"/>
      <c r="Z103" s="118"/>
      <c r="AA103" s="118"/>
      <c r="AB103" s="51"/>
      <c r="AC103" s="51"/>
      <c r="AD103" s="51"/>
      <c r="AE103" s="51"/>
      <c r="AF103" s="51"/>
      <c r="AG103" s="51"/>
      <c r="AH103" s="51"/>
      <c r="AI103" s="51"/>
      <c r="AJ103" s="248">
        <f t="shared" si="17"/>
        <v>0</v>
      </c>
      <c r="AK103" s="249" t="str">
        <f t="shared" si="18"/>
        <v>-</v>
      </c>
      <c r="AL103" s="264">
        <f t="shared" si="25"/>
        <v>125849</v>
      </c>
      <c r="AM103" s="118">
        <v>123124</v>
      </c>
      <c r="AN103" s="118">
        <v>2725</v>
      </c>
      <c r="AO103" s="118">
        <v>0</v>
      </c>
      <c r="AP103" s="118">
        <v>0</v>
      </c>
      <c r="AQ103" s="118">
        <v>0</v>
      </c>
      <c r="AR103" s="247">
        <v>0</v>
      </c>
      <c r="AS103" s="51">
        <v>0</v>
      </c>
      <c r="AT103" s="51">
        <v>0</v>
      </c>
      <c r="AU103" s="51">
        <v>0</v>
      </c>
      <c r="AV103" s="51">
        <v>0</v>
      </c>
      <c r="AW103" s="267">
        <f t="shared" si="19"/>
        <v>1</v>
      </c>
      <c r="AX103" s="160"/>
      <c r="AY103" s="161" t="s">
        <v>41</v>
      </c>
      <c r="AZ103" s="268" t="s">
        <v>574</v>
      </c>
      <c r="BA103" s="304" t="s">
        <v>572</v>
      </c>
      <c r="BB103" s="190" t="str">
        <f t="shared" si="15"/>
        <v>SI</v>
      </c>
      <c r="BC103" s="191" t="str">
        <f t="shared" si="16"/>
        <v>NO</v>
      </c>
      <c r="BD103" s="162">
        <f t="shared" si="20"/>
        <v>0</v>
      </c>
      <c r="BE103" s="163" t="s">
        <v>364</v>
      </c>
    </row>
    <row r="104" spans="1:57" ht="30" x14ac:dyDescent="0.25">
      <c r="A104" s="115">
        <v>30370477</v>
      </c>
      <c r="B104" s="107" t="s">
        <v>402</v>
      </c>
      <c r="C104" s="107" t="s">
        <v>309</v>
      </c>
      <c r="D104" s="108" t="s">
        <v>298</v>
      </c>
      <c r="E104" s="106" t="s">
        <v>303</v>
      </c>
      <c r="F104" s="106"/>
      <c r="G104" s="106" t="s">
        <v>37</v>
      </c>
      <c r="H104" s="194" t="s">
        <v>40</v>
      </c>
      <c r="I104" s="195">
        <v>9722</v>
      </c>
      <c r="J104" s="195">
        <v>1080</v>
      </c>
      <c r="K104" s="196">
        <f t="shared" si="23"/>
        <v>0.11108825344579305</v>
      </c>
      <c r="L104" s="195">
        <v>10</v>
      </c>
      <c r="M104" s="194" t="s">
        <v>97</v>
      </c>
      <c r="N104" s="195">
        <v>18</v>
      </c>
      <c r="O104" s="310" t="s">
        <v>5</v>
      </c>
      <c r="P104" s="310" t="s">
        <v>99</v>
      </c>
      <c r="Q104" s="194" t="s">
        <v>100</v>
      </c>
      <c r="R104" s="198">
        <v>62928.308000000005</v>
      </c>
      <c r="S104" s="201">
        <v>42832</v>
      </c>
      <c r="T104" s="280">
        <v>43012</v>
      </c>
      <c r="U104" s="200">
        <v>0.1201</v>
      </c>
      <c r="V104" s="110" t="s">
        <v>353</v>
      </c>
      <c r="W104" s="326">
        <v>0</v>
      </c>
      <c r="X104" s="118"/>
      <c r="Y104" s="118"/>
      <c r="Z104" s="118"/>
      <c r="AA104" s="118"/>
      <c r="AB104" s="51"/>
      <c r="AC104" s="51"/>
      <c r="AD104" s="51"/>
      <c r="AE104" s="51"/>
      <c r="AF104" s="51"/>
      <c r="AG104" s="51"/>
      <c r="AH104" s="51"/>
      <c r="AI104" s="51"/>
      <c r="AJ104" s="248">
        <f t="shared" si="17"/>
        <v>0</v>
      </c>
      <c r="AK104" s="249" t="str">
        <f t="shared" si="18"/>
        <v>-</v>
      </c>
      <c r="AL104" s="264">
        <f t="shared" si="25"/>
        <v>62928</v>
      </c>
      <c r="AM104" s="118">
        <v>45358</v>
      </c>
      <c r="AN104" s="118">
        <v>17570</v>
      </c>
      <c r="AO104" s="118">
        <v>0</v>
      </c>
      <c r="AP104" s="118">
        <v>0</v>
      </c>
      <c r="AQ104" s="118">
        <v>0</v>
      </c>
      <c r="AR104" s="247">
        <v>0</v>
      </c>
      <c r="AS104" s="51">
        <v>0</v>
      </c>
      <c r="AT104" s="51">
        <v>0</v>
      </c>
      <c r="AU104" s="51">
        <v>0</v>
      </c>
      <c r="AV104" s="51">
        <v>0</v>
      </c>
      <c r="AW104" s="267">
        <f t="shared" si="19"/>
        <v>1</v>
      </c>
      <c r="AX104" s="160"/>
      <c r="AY104" s="161" t="s">
        <v>40</v>
      </c>
      <c r="AZ104" s="268" t="s">
        <v>574</v>
      </c>
      <c r="BA104" s="304" t="s">
        <v>640</v>
      </c>
      <c r="BB104" s="190" t="str">
        <f t="shared" si="15"/>
        <v>SI</v>
      </c>
      <c r="BC104" s="191" t="str">
        <f t="shared" si="16"/>
        <v>NO</v>
      </c>
      <c r="BD104" s="162">
        <f t="shared" si="20"/>
        <v>0</v>
      </c>
      <c r="BE104" s="163" t="s">
        <v>364</v>
      </c>
    </row>
    <row r="105" spans="1:57" ht="45" x14ac:dyDescent="0.25">
      <c r="A105" s="115">
        <v>30370477</v>
      </c>
      <c r="B105" s="107" t="s">
        <v>403</v>
      </c>
      <c r="C105" s="107" t="s">
        <v>309</v>
      </c>
      <c r="D105" s="108" t="s">
        <v>298</v>
      </c>
      <c r="E105" s="106" t="s">
        <v>89</v>
      </c>
      <c r="F105" s="106" t="s">
        <v>100</v>
      </c>
      <c r="G105" s="106" t="s">
        <v>37</v>
      </c>
      <c r="H105" s="195" t="s">
        <v>100</v>
      </c>
      <c r="I105" s="195" t="s">
        <v>100</v>
      </c>
      <c r="J105" s="195" t="s">
        <v>100</v>
      </c>
      <c r="K105" s="200" t="s">
        <v>100</v>
      </c>
      <c r="L105" s="195" t="s">
        <v>100</v>
      </c>
      <c r="M105" s="194" t="s">
        <v>90</v>
      </c>
      <c r="N105" s="195" t="s">
        <v>100</v>
      </c>
      <c r="O105" s="310" t="s">
        <v>5</v>
      </c>
      <c r="P105" s="310" t="s">
        <v>81</v>
      </c>
      <c r="Q105" s="194" t="s">
        <v>100</v>
      </c>
      <c r="R105" s="198">
        <v>1</v>
      </c>
      <c r="S105" s="199">
        <v>43464</v>
      </c>
      <c r="T105" s="199">
        <v>44560</v>
      </c>
      <c r="U105" s="200">
        <v>1</v>
      </c>
      <c r="V105" s="110" t="s">
        <v>353</v>
      </c>
      <c r="W105" s="326">
        <v>0</v>
      </c>
      <c r="X105" s="118"/>
      <c r="Y105" s="118"/>
      <c r="Z105" s="118"/>
      <c r="AA105" s="118"/>
      <c r="AB105" s="51"/>
      <c r="AC105" s="51"/>
      <c r="AD105" s="51"/>
      <c r="AE105" s="51"/>
      <c r="AF105" s="51"/>
      <c r="AG105" s="51"/>
      <c r="AH105" s="51"/>
      <c r="AI105" s="51"/>
      <c r="AJ105" s="248">
        <f t="shared" si="17"/>
        <v>0</v>
      </c>
      <c r="AK105" s="249" t="str">
        <f t="shared" si="18"/>
        <v>-</v>
      </c>
      <c r="AL105" s="264">
        <f t="shared" si="25"/>
        <v>1</v>
      </c>
      <c r="AM105" s="118">
        <v>0</v>
      </c>
      <c r="AN105" s="118">
        <v>1</v>
      </c>
      <c r="AO105" s="118">
        <v>0</v>
      </c>
      <c r="AP105" s="118">
        <v>0</v>
      </c>
      <c r="AQ105" s="118">
        <v>0</v>
      </c>
      <c r="AR105" s="247">
        <v>0</v>
      </c>
      <c r="AS105" s="51">
        <v>0</v>
      </c>
      <c r="AT105" s="51">
        <v>0</v>
      </c>
      <c r="AU105" s="51">
        <v>0</v>
      </c>
      <c r="AV105" s="51">
        <v>0</v>
      </c>
      <c r="AW105" s="267">
        <f t="shared" si="19"/>
        <v>1</v>
      </c>
      <c r="AX105" s="114"/>
      <c r="AY105" s="161" t="s">
        <v>41</v>
      </c>
      <c r="AZ105" s="268" t="s">
        <v>574</v>
      </c>
      <c r="BA105" s="304" t="s">
        <v>640</v>
      </c>
      <c r="BB105" s="190" t="str">
        <f t="shared" si="15"/>
        <v>SI</v>
      </c>
      <c r="BC105" s="191" t="str">
        <f t="shared" si="16"/>
        <v>NO</v>
      </c>
      <c r="BD105" s="162">
        <f t="shared" si="20"/>
        <v>0</v>
      </c>
      <c r="BE105" s="163" t="s">
        <v>364</v>
      </c>
    </row>
    <row r="106" spans="1:57" ht="30" x14ac:dyDescent="0.25">
      <c r="A106" s="115">
        <v>30370477</v>
      </c>
      <c r="B106" s="111" t="s">
        <v>404</v>
      </c>
      <c r="C106" s="107" t="s">
        <v>309</v>
      </c>
      <c r="D106" s="108" t="s">
        <v>298</v>
      </c>
      <c r="E106" s="106" t="s">
        <v>302</v>
      </c>
      <c r="F106" s="106" t="s">
        <v>252</v>
      </c>
      <c r="G106" s="106" t="s">
        <v>37</v>
      </c>
      <c r="H106" s="194" t="s">
        <v>40</v>
      </c>
      <c r="I106" s="195">
        <v>28151</v>
      </c>
      <c r="J106" s="195">
        <v>560</v>
      </c>
      <c r="K106" s="196">
        <f t="shared" ref="K106:K117" si="26">J106/I106</f>
        <v>1.9892721395332314E-2</v>
      </c>
      <c r="L106" s="195">
        <v>5</v>
      </c>
      <c r="M106" s="194" t="s">
        <v>97</v>
      </c>
      <c r="N106" s="195">
        <v>20</v>
      </c>
      <c r="O106" s="194" t="s">
        <v>93</v>
      </c>
      <c r="P106" s="194" t="s">
        <v>92</v>
      </c>
      <c r="Q106" s="194" t="s">
        <v>100</v>
      </c>
      <c r="R106" s="198">
        <v>654556</v>
      </c>
      <c r="S106" s="201">
        <v>43127</v>
      </c>
      <c r="T106" s="201">
        <v>43367</v>
      </c>
      <c r="U106" s="200">
        <v>0.99580000000000002</v>
      </c>
      <c r="V106" s="110" t="s">
        <v>353</v>
      </c>
      <c r="W106" s="326">
        <v>0</v>
      </c>
      <c r="X106" s="118"/>
      <c r="Y106" s="118"/>
      <c r="Z106" s="118"/>
      <c r="AA106" s="118"/>
      <c r="AB106" s="51"/>
      <c r="AC106" s="51"/>
      <c r="AD106" s="51"/>
      <c r="AE106" s="51"/>
      <c r="AF106" s="51"/>
      <c r="AG106" s="51"/>
      <c r="AH106" s="51"/>
      <c r="AI106" s="51"/>
      <c r="AJ106" s="248">
        <f t="shared" si="17"/>
        <v>0</v>
      </c>
      <c r="AK106" s="249" t="str">
        <f t="shared" si="18"/>
        <v>-</v>
      </c>
      <c r="AL106" s="264">
        <f t="shared" si="25"/>
        <v>654556</v>
      </c>
      <c r="AM106" s="118">
        <v>0</v>
      </c>
      <c r="AN106" s="118">
        <v>651857</v>
      </c>
      <c r="AO106" s="118">
        <v>2699</v>
      </c>
      <c r="AP106" s="118">
        <v>0</v>
      </c>
      <c r="AQ106" s="118">
        <v>0</v>
      </c>
      <c r="AR106" s="247">
        <v>0</v>
      </c>
      <c r="AS106" s="51">
        <v>0</v>
      </c>
      <c r="AT106" s="51">
        <v>0</v>
      </c>
      <c r="AU106" s="51">
        <v>0</v>
      </c>
      <c r="AV106" s="51">
        <v>0</v>
      </c>
      <c r="AW106" s="267">
        <f t="shared" si="19"/>
        <v>1</v>
      </c>
      <c r="AX106" s="160"/>
      <c r="AY106" s="161" t="s">
        <v>41</v>
      </c>
      <c r="AZ106" s="268" t="s">
        <v>574</v>
      </c>
      <c r="BA106" s="304" t="s">
        <v>572</v>
      </c>
      <c r="BB106" s="190" t="str">
        <f t="shared" si="15"/>
        <v>SI</v>
      </c>
      <c r="BC106" s="191" t="str">
        <f t="shared" si="16"/>
        <v>NO</v>
      </c>
      <c r="BD106" s="162">
        <f t="shared" si="20"/>
        <v>0</v>
      </c>
      <c r="BE106" s="163" t="s">
        <v>364</v>
      </c>
    </row>
    <row r="107" spans="1:57" ht="30" x14ac:dyDescent="0.25">
      <c r="A107" s="115">
        <v>30370477</v>
      </c>
      <c r="B107" s="107" t="s">
        <v>405</v>
      </c>
      <c r="C107" s="107" t="s">
        <v>309</v>
      </c>
      <c r="D107" s="108" t="s">
        <v>52</v>
      </c>
      <c r="E107" s="106" t="s">
        <v>300</v>
      </c>
      <c r="F107" s="106" t="s">
        <v>232</v>
      </c>
      <c r="G107" s="106" t="s">
        <v>37</v>
      </c>
      <c r="H107" s="194" t="s">
        <v>40</v>
      </c>
      <c r="I107" s="195">
        <v>17413</v>
      </c>
      <c r="J107" s="195">
        <v>348</v>
      </c>
      <c r="K107" s="196">
        <f t="shared" si="26"/>
        <v>1.9985068626887956E-2</v>
      </c>
      <c r="L107" s="195">
        <v>3</v>
      </c>
      <c r="M107" s="194" t="s">
        <v>97</v>
      </c>
      <c r="N107" s="195">
        <v>10</v>
      </c>
      <c r="O107" s="194" t="s">
        <v>93</v>
      </c>
      <c r="P107" s="194" t="s">
        <v>92</v>
      </c>
      <c r="Q107" s="194" t="s">
        <v>100</v>
      </c>
      <c r="R107" s="198">
        <v>288111</v>
      </c>
      <c r="S107" s="201">
        <v>43193</v>
      </c>
      <c r="T107" s="199">
        <v>43463</v>
      </c>
      <c r="U107" s="200">
        <v>1</v>
      </c>
      <c r="V107" s="110" t="s">
        <v>353</v>
      </c>
      <c r="W107" s="326">
        <v>0</v>
      </c>
      <c r="X107" s="118"/>
      <c r="Y107" s="118"/>
      <c r="Z107" s="118"/>
      <c r="AA107" s="118"/>
      <c r="AB107" s="51"/>
      <c r="AC107" s="51"/>
      <c r="AD107" s="51"/>
      <c r="AE107" s="51"/>
      <c r="AF107" s="51"/>
      <c r="AG107" s="51"/>
      <c r="AH107" s="51"/>
      <c r="AI107" s="51"/>
      <c r="AJ107" s="248">
        <f t="shared" si="17"/>
        <v>0</v>
      </c>
      <c r="AK107" s="249" t="str">
        <f t="shared" si="18"/>
        <v>-</v>
      </c>
      <c r="AL107" s="264">
        <f t="shared" si="25"/>
        <v>288111</v>
      </c>
      <c r="AM107" s="118">
        <v>0</v>
      </c>
      <c r="AN107" s="118">
        <v>246586</v>
      </c>
      <c r="AO107" s="118">
        <v>41525</v>
      </c>
      <c r="AP107" s="118">
        <v>0</v>
      </c>
      <c r="AQ107" s="118">
        <v>0</v>
      </c>
      <c r="AR107" s="247">
        <v>0</v>
      </c>
      <c r="AS107" s="51">
        <v>0</v>
      </c>
      <c r="AT107" s="51">
        <v>0</v>
      </c>
      <c r="AU107" s="51">
        <v>0</v>
      </c>
      <c r="AV107" s="51">
        <v>0</v>
      </c>
      <c r="AW107" s="267">
        <f t="shared" si="19"/>
        <v>1</v>
      </c>
      <c r="AX107" s="160"/>
      <c r="AY107" s="161" t="s">
        <v>41</v>
      </c>
      <c r="AZ107" s="268" t="s">
        <v>574</v>
      </c>
      <c r="BA107" s="304" t="s">
        <v>572</v>
      </c>
      <c r="BB107" s="190" t="str">
        <f t="shared" si="15"/>
        <v>SI</v>
      </c>
      <c r="BC107" s="191" t="str">
        <f t="shared" si="16"/>
        <v>NO</v>
      </c>
      <c r="BD107" s="162">
        <f t="shared" si="20"/>
        <v>0</v>
      </c>
      <c r="BE107" s="163" t="s">
        <v>364</v>
      </c>
    </row>
    <row r="108" spans="1:57" ht="30" x14ac:dyDescent="0.25">
      <c r="A108" s="115">
        <v>30370477</v>
      </c>
      <c r="B108" s="111" t="s">
        <v>406</v>
      </c>
      <c r="C108" s="107" t="s">
        <v>309</v>
      </c>
      <c r="D108" s="108" t="s">
        <v>52</v>
      </c>
      <c r="E108" s="106" t="s">
        <v>300</v>
      </c>
      <c r="F108" s="106" t="s">
        <v>239</v>
      </c>
      <c r="G108" s="106" t="s">
        <v>37</v>
      </c>
      <c r="H108" s="194" t="s">
        <v>40</v>
      </c>
      <c r="I108" s="195">
        <v>17413</v>
      </c>
      <c r="J108" s="195">
        <v>464</v>
      </c>
      <c r="K108" s="196">
        <f t="shared" si="26"/>
        <v>2.6646758169183944E-2</v>
      </c>
      <c r="L108" s="195">
        <v>4</v>
      </c>
      <c r="M108" s="194" t="s">
        <v>97</v>
      </c>
      <c r="N108" s="195">
        <v>10</v>
      </c>
      <c r="O108" s="194" t="s">
        <v>93</v>
      </c>
      <c r="P108" s="194" t="s">
        <v>92</v>
      </c>
      <c r="Q108" s="194" t="s">
        <v>100</v>
      </c>
      <c r="R108" s="198">
        <v>206638.636</v>
      </c>
      <c r="S108" s="201">
        <v>42878</v>
      </c>
      <c r="T108" s="199">
        <v>43058</v>
      </c>
      <c r="U108" s="200">
        <v>1</v>
      </c>
      <c r="V108" s="110" t="s">
        <v>353</v>
      </c>
      <c r="W108" s="326">
        <v>0</v>
      </c>
      <c r="X108" s="118"/>
      <c r="Y108" s="118"/>
      <c r="Z108" s="118"/>
      <c r="AA108" s="118"/>
      <c r="AB108" s="51"/>
      <c r="AC108" s="51"/>
      <c r="AD108" s="51"/>
      <c r="AE108" s="51"/>
      <c r="AF108" s="51"/>
      <c r="AG108" s="51"/>
      <c r="AH108" s="51"/>
      <c r="AI108" s="51"/>
      <c r="AJ108" s="248">
        <f t="shared" si="17"/>
        <v>0</v>
      </c>
      <c r="AK108" s="249" t="str">
        <f t="shared" si="18"/>
        <v>-</v>
      </c>
      <c r="AL108" s="264">
        <f t="shared" si="25"/>
        <v>206638</v>
      </c>
      <c r="AM108" s="118">
        <v>70668</v>
      </c>
      <c r="AN108" s="118">
        <v>135970</v>
      </c>
      <c r="AO108" s="118">
        <v>0</v>
      </c>
      <c r="AP108" s="118">
        <v>0</v>
      </c>
      <c r="AQ108" s="118">
        <v>0</v>
      </c>
      <c r="AR108" s="247">
        <v>0</v>
      </c>
      <c r="AS108" s="51">
        <v>0</v>
      </c>
      <c r="AT108" s="51">
        <v>0</v>
      </c>
      <c r="AU108" s="51">
        <v>0</v>
      </c>
      <c r="AV108" s="51">
        <v>0</v>
      </c>
      <c r="AW108" s="267">
        <f t="shared" si="19"/>
        <v>1</v>
      </c>
      <c r="AX108" s="160"/>
      <c r="AY108" s="161" t="s">
        <v>41</v>
      </c>
      <c r="AZ108" s="268" t="s">
        <v>574</v>
      </c>
      <c r="BA108" s="304" t="s">
        <v>572</v>
      </c>
      <c r="BB108" s="190" t="str">
        <f t="shared" si="15"/>
        <v>SI</v>
      </c>
      <c r="BC108" s="191" t="str">
        <f t="shared" si="16"/>
        <v>NO</v>
      </c>
      <c r="BD108" s="162">
        <f t="shared" si="20"/>
        <v>0</v>
      </c>
      <c r="BE108" s="163" t="s">
        <v>364</v>
      </c>
    </row>
    <row r="109" spans="1:57" ht="60" x14ac:dyDescent="0.25">
      <c r="A109" s="115">
        <v>30370477</v>
      </c>
      <c r="B109" s="107" t="s">
        <v>407</v>
      </c>
      <c r="C109" s="107" t="s">
        <v>309</v>
      </c>
      <c r="D109" s="108" t="s">
        <v>52</v>
      </c>
      <c r="E109" s="106" t="s">
        <v>75</v>
      </c>
      <c r="F109" s="106" t="s">
        <v>231</v>
      </c>
      <c r="G109" s="106" t="s">
        <v>37</v>
      </c>
      <c r="H109" s="194" t="s">
        <v>40</v>
      </c>
      <c r="I109" s="195">
        <v>10251</v>
      </c>
      <c r="J109" s="195">
        <v>832</v>
      </c>
      <c r="K109" s="196">
        <f t="shared" si="26"/>
        <v>8.116281338406009E-2</v>
      </c>
      <c r="L109" s="195">
        <v>8</v>
      </c>
      <c r="M109" s="194" t="s">
        <v>97</v>
      </c>
      <c r="N109" s="195">
        <v>30</v>
      </c>
      <c r="O109" s="310" t="s">
        <v>5</v>
      </c>
      <c r="P109" s="310" t="s">
        <v>99</v>
      </c>
      <c r="Q109" s="194" t="s">
        <v>100</v>
      </c>
      <c r="R109" s="198">
        <v>0</v>
      </c>
      <c r="S109" s="201">
        <v>43585</v>
      </c>
      <c r="T109" s="283">
        <v>43613</v>
      </c>
      <c r="U109" s="200">
        <v>0</v>
      </c>
      <c r="V109" s="110" t="s">
        <v>353</v>
      </c>
      <c r="W109" s="326">
        <v>0</v>
      </c>
      <c r="X109" s="118"/>
      <c r="Y109" s="118"/>
      <c r="Z109" s="118"/>
      <c r="AA109" s="118"/>
      <c r="AB109" s="51"/>
      <c r="AC109" s="51"/>
      <c r="AD109" s="51"/>
      <c r="AE109" s="51"/>
      <c r="AF109" s="51"/>
      <c r="AG109" s="51"/>
      <c r="AH109" s="51"/>
      <c r="AI109" s="51"/>
      <c r="AJ109" s="248">
        <f t="shared" si="17"/>
        <v>0</v>
      </c>
      <c r="AK109" s="249" t="str">
        <f t="shared" si="18"/>
        <v>-</v>
      </c>
      <c r="AL109" s="264">
        <f t="shared" si="25"/>
        <v>0</v>
      </c>
      <c r="AM109" s="118">
        <v>0</v>
      </c>
      <c r="AN109" s="118">
        <v>0</v>
      </c>
      <c r="AO109" s="118">
        <v>0</v>
      </c>
      <c r="AP109" s="118">
        <v>0</v>
      </c>
      <c r="AQ109" s="118">
        <v>0</v>
      </c>
      <c r="AR109" s="247">
        <v>0</v>
      </c>
      <c r="AS109" s="51">
        <v>0</v>
      </c>
      <c r="AT109" s="51">
        <v>0</v>
      </c>
      <c r="AU109" s="51">
        <v>0</v>
      </c>
      <c r="AV109" s="51">
        <v>0</v>
      </c>
      <c r="AW109" s="267" t="str">
        <f t="shared" si="19"/>
        <v>-</v>
      </c>
      <c r="AX109" s="160"/>
      <c r="AY109" s="161" t="s">
        <v>40</v>
      </c>
      <c r="AZ109" s="268" t="s">
        <v>574</v>
      </c>
      <c r="BA109" s="304" t="s">
        <v>640</v>
      </c>
      <c r="BB109" s="190" t="str">
        <f t="shared" si="15"/>
        <v>SI</v>
      </c>
      <c r="BC109" s="191" t="str">
        <f t="shared" si="16"/>
        <v>NO</v>
      </c>
      <c r="BD109" s="162">
        <f t="shared" si="20"/>
        <v>0</v>
      </c>
      <c r="BE109" s="163" t="s">
        <v>364</v>
      </c>
    </row>
    <row r="110" spans="1:57" ht="45" x14ac:dyDescent="0.25">
      <c r="A110" s="115">
        <v>30370477</v>
      </c>
      <c r="B110" s="107" t="s">
        <v>408</v>
      </c>
      <c r="C110" s="107" t="s">
        <v>309</v>
      </c>
      <c r="D110" s="108" t="s">
        <v>52</v>
      </c>
      <c r="E110" s="106" t="s">
        <v>75</v>
      </c>
      <c r="F110" s="106" t="s">
        <v>238</v>
      </c>
      <c r="G110" s="106" t="s">
        <v>37</v>
      </c>
      <c r="H110" s="194" t="s">
        <v>40</v>
      </c>
      <c r="I110" s="195">
        <v>10251</v>
      </c>
      <c r="J110" s="195">
        <v>520</v>
      </c>
      <c r="K110" s="196">
        <f t="shared" si="26"/>
        <v>5.0726758365037559E-2</v>
      </c>
      <c r="L110" s="195">
        <v>5</v>
      </c>
      <c r="M110" s="194" t="s">
        <v>97</v>
      </c>
      <c r="N110" s="195" t="s">
        <v>593</v>
      </c>
      <c r="O110" s="194" t="s">
        <v>93</v>
      </c>
      <c r="P110" s="194" t="s">
        <v>92</v>
      </c>
      <c r="Q110" s="194" t="s">
        <v>100</v>
      </c>
      <c r="R110" s="198">
        <v>301109.67800000001</v>
      </c>
      <c r="S110" s="201">
        <v>42865</v>
      </c>
      <c r="T110" s="201">
        <v>43135</v>
      </c>
      <c r="U110" s="200">
        <v>1</v>
      </c>
      <c r="V110" s="110" t="s">
        <v>353</v>
      </c>
      <c r="W110" s="326">
        <v>0</v>
      </c>
      <c r="X110" s="118"/>
      <c r="Y110" s="118"/>
      <c r="Z110" s="118"/>
      <c r="AA110" s="118"/>
      <c r="AB110" s="51"/>
      <c r="AC110" s="51"/>
      <c r="AD110" s="51"/>
      <c r="AE110" s="51"/>
      <c r="AF110" s="51"/>
      <c r="AG110" s="51"/>
      <c r="AH110" s="51"/>
      <c r="AI110" s="51"/>
      <c r="AJ110" s="248">
        <f t="shared" si="17"/>
        <v>0</v>
      </c>
      <c r="AK110" s="249" t="str">
        <f t="shared" si="18"/>
        <v>-</v>
      </c>
      <c r="AL110" s="264">
        <f t="shared" si="25"/>
        <v>301110</v>
      </c>
      <c r="AM110" s="118">
        <v>109240</v>
      </c>
      <c r="AN110" s="118">
        <v>191870</v>
      </c>
      <c r="AO110" s="118">
        <v>0</v>
      </c>
      <c r="AP110" s="118">
        <v>0</v>
      </c>
      <c r="AQ110" s="118">
        <v>0</v>
      </c>
      <c r="AR110" s="247">
        <v>0</v>
      </c>
      <c r="AS110" s="51">
        <v>0</v>
      </c>
      <c r="AT110" s="51">
        <v>0</v>
      </c>
      <c r="AU110" s="51">
        <v>0</v>
      </c>
      <c r="AV110" s="51">
        <v>0</v>
      </c>
      <c r="AW110" s="267">
        <f t="shared" si="19"/>
        <v>1</v>
      </c>
      <c r="AX110" s="160"/>
      <c r="AY110" s="161" t="s">
        <v>41</v>
      </c>
      <c r="AZ110" s="268" t="s">
        <v>574</v>
      </c>
      <c r="BA110" s="304" t="s">
        <v>572</v>
      </c>
      <c r="BB110" s="190" t="str">
        <f t="shared" si="15"/>
        <v>SI</v>
      </c>
      <c r="BC110" s="191" t="str">
        <f t="shared" si="16"/>
        <v>NO</v>
      </c>
      <c r="BD110" s="162">
        <f t="shared" si="20"/>
        <v>0</v>
      </c>
      <c r="BE110" s="163" t="s">
        <v>364</v>
      </c>
    </row>
    <row r="111" spans="1:57" ht="30" x14ac:dyDescent="0.25">
      <c r="A111" s="115">
        <v>30370477</v>
      </c>
      <c r="B111" s="107" t="s">
        <v>409</v>
      </c>
      <c r="C111" s="107" t="s">
        <v>309</v>
      </c>
      <c r="D111" s="108" t="s">
        <v>52</v>
      </c>
      <c r="E111" s="106" t="s">
        <v>75</v>
      </c>
      <c r="F111" s="106" t="s">
        <v>227</v>
      </c>
      <c r="G111" s="106" t="s">
        <v>37</v>
      </c>
      <c r="H111" s="194" t="s">
        <v>40</v>
      </c>
      <c r="I111" s="195">
        <v>10251</v>
      </c>
      <c r="J111" s="195">
        <v>208</v>
      </c>
      <c r="K111" s="196">
        <f t="shared" si="26"/>
        <v>2.0290703346015022E-2</v>
      </c>
      <c r="L111" s="195">
        <v>2</v>
      </c>
      <c r="M111" s="194" t="s">
        <v>97</v>
      </c>
      <c r="N111" s="195">
        <v>12.2</v>
      </c>
      <c r="O111" s="194" t="s">
        <v>93</v>
      </c>
      <c r="P111" s="194" t="s">
        <v>92</v>
      </c>
      <c r="Q111" s="194" t="s">
        <v>100</v>
      </c>
      <c r="R111" s="198">
        <v>202064</v>
      </c>
      <c r="S111" s="201">
        <v>43110</v>
      </c>
      <c r="T111" s="201">
        <v>43466</v>
      </c>
      <c r="U111" s="200">
        <v>1</v>
      </c>
      <c r="V111" s="110" t="s">
        <v>353</v>
      </c>
      <c r="W111" s="326">
        <v>0</v>
      </c>
      <c r="X111" s="118"/>
      <c r="Y111" s="118"/>
      <c r="Z111" s="118"/>
      <c r="AA111" s="118"/>
      <c r="AB111" s="51"/>
      <c r="AC111" s="51"/>
      <c r="AD111" s="51"/>
      <c r="AE111" s="51"/>
      <c r="AF111" s="51"/>
      <c r="AG111" s="51"/>
      <c r="AH111" s="51"/>
      <c r="AI111" s="51"/>
      <c r="AJ111" s="248">
        <f t="shared" si="17"/>
        <v>0</v>
      </c>
      <c r="AK111" s="249" t="str">
        <f t="shared" si="18"/>
        <v>-</v>
      </c>
      <c r="AL111" s="264">
        <f t="shared" si="25"/>
        <v>202064</v>
      </c>
      <c r="AM111" s="118">
        <v>0</v>
      </c>
      <c r="AN111" s="118">
        <v>193814</v>
      </c>
      <c r="AO111" s="118">
        <v>8250</v>
      </c>
      <c r="AP111" s="118">
        <v>0</v>
      </c>
      <c r="AQ111" s="118">
        <v>0</v>
      </c>
      <c r="AR111" s="247">
        <v>0</v>
      </c>
      <c r="AS111" s="51">
        <v>0</v>
      </c>
      <c r="AT111" s="51">
        <v>0</v>
      </c>
      <c r="AU111" s="51">
        <v>0</v>
      </c>
      <c r="AV111" s="51">
        <v>0</v>
      </c>
      <c r="AW111" s="267">
        <f t="shared" si="19"/>
        <v>1</v>
      </c>
      <c r="AX111" s="160"/>
      <c r="AY111" s="161" t="s">
        <v>41</v>
      </c>
      <c r="AZ111" s="268" t="s">
        <v>574</v>
      </c>
      <c r="BA111" s="304" t="s">
        <v>572</v>
      </c>
      <c r="BB111" s="190" t="str">
        <f t="shared" si="15"/>
        <v>SI</v>
      </c>
      <c r="BC111" s="191" t="str">
        <f t="shared" si="16"/>
        <v>NO</v>
      </c>
      <c r="BD111" s="162">
        <f t="shared" si="20"/>
        <v>0</v>
      </c>
      <c r="BE111" s="163" t="s">
        <v>364</v>
      </c>
    </row>
    <row r="112" spans="1:57" ht="60" x14ac:dyDescent="0.25">
      <c r="A112" s="115">
        <v>30370477</v>
      </c>
      <c r="B112" s="107" t="s">
        <v>410</v>
      </c>
      <c r="C112" s="107" t="s">
        <v>309</v>
      </c>
      <c r="D112" s="108" t="s">
        <v>52</v>
      </c>
      <c r="E112" s="106" t="s">
        <v>76</v>
      </c>
      <c r="F112" s="106" t="s">
        <v>237</v>
      </c>
      <c r="G112" s="106" t="s">
        <v>37</v>
      </c>
      <c r="H112" s="194" t="s">
        <v>40</v>
      </c>
      <c r="I112" s="195">
        <v>7265</v>
      </c>
      <c r="J112" s="195">
        <v>608</v>
      </c>
      <c r="K112" s="196">
        <f t="shared" si="26"/>
        <v>8.3688919476944248E-2</v>
      </c>
      <c r="L112" s="195">
        <v>8</v>
      </c>
      <c r="M112" s="194" t="s">
        <v>97</v>
      </c>
      <c r="N112" s="195">
        <v>20</v>
      </c>
      <c r="O112" s="194" t="s">
        <v>93</v>
      </c>
      <c r="P112" s="194" t="s">
        <v>92</v>
      </c>
      <c r="Q112" s="194" t="s">
        <v>100</v>
      </c>
      <c r="R112" s="198">
        <v>332939.37</v>
      </c>
      <c r="S112" s="201">
        <v>42871</v>
      </c>
      <c r="T112" s="201">
        <v>43126</v>
      </c>
      <c r="U112" s="200">
        <v>1</v>
      </c>
      <c r="V112" s="110" t="s">
        <v>353</v>
      </c>
      <c r="W112" s="326">
        <v>0</v>
      </c>
      <c r="X112" s="118"/>
      <c r="Y112" s="118"/>
      <c r="Z112" s="118"/>
      <c r="AA112" s="118"/>
      <c r="AB112" s="51"/>
      <c r="AC112" s="51"/>
      <c r="AD112" s="51"/>
      <c r="AE112" s="51"/>
      <c r="AF112" s="51"/>
      <c r="AG112" s="51"/>
      <c r="AH112" s="51"/>
      <c r="AI112" s="51"/>
      <c r="AJ112" s="248">
        <f t="shared" si="17"/>
        <v>0</v>
      </c>
      <c r="AK112" s="249" t="str">
        <f t="shared" si="18"/>
        <v>-</v>
      </c>
      <c r="AL112" s="264">
        <f t="shared" si="25"/>
        <v>332939</v>
      </c>
      <c r="AM112" s="118">
        <v>252108</v>
      </c>
      <c r="AN112" s="118">
        <v>80831</v>
      </c>
      <c r="AO112" s="118">
        <v>0</v>
      </c>
      <c r="AP112" s="118">
        <v>0</v>
      </c>
      <c r="AQ112" s="118">
        <v>0</v>
      </c>
      <c r="AR112" s="247">
        <v>0</v>
      </c>
      <c r="AS112" s="51">
        <v>0</v>
      </c>
      <c r="AT112" s="51">
        <v>0</v>
      </c>
      <c r="AU112" s="51">
        <v>0</v>
      </c>
      <c r="AV112" s="51">
        <v>0</v>
      </c>
      <c r="AW112" s="267">
        <f t="shared" si="19"/>
        <v>1</v>
      </c>
      <c r="AX112" s="160"/>
      <c r="AY112" s="161" t="s">
        <v>41</v>
      </c>
      <c r="AZ112" s="268" t="s">
        <v>574</v>
      </c>
      <c r="BA112" s="304" t="s">
        <v>572</v>
      </c>
      <c r="BB112" s="190" t="str">
        <f t="shared" si="15"/>
        <v>SI</v>
      </c>
      <c r="BC112" s="191" t="str">
        <f t="shared" si="16"/>
        <v>NO</v>
      </c>
      <c r="BD112" s="162">
        <f t="shared" ref="BD112:BD143" si="27">IF(A112=A111,0,1)</f>
        <v>0</v>
      </c>
      <c r="BE112" s="163" t="s">
        <v>364</v>
      </c>
    </row>
    <row r="113" spans="1:57" ht="60" x14ac:dyDescent="0.25">
      <c r="A113" s="115">
        <v>30370477</v>
      </c>
      <c r="B113" s="111" t="s">
        <v>411</v>
      </c>
      <c r="C113" s="107" t="s">
        <v>309</v>
      </c>
      <c r="D113" s="108" t="s">
        <v>52</v>
      </c>
      <c r="E113" s="106" t="s">
        <v>77</v>
      </c>
      <c r="F113" s="106" t="s">
        <v>242</v>
      </c>
      <c r="G113" s="106" t="s">
        <v>37</v>
      </c>
      <c r="H113" s="194" t="s">
        <v>40</v>
      </c>
      <c r="I113" s="195">
        <v>9548</v>
      </c>
      <c r="J113" s="195">
        <v>1100</v>
      </c>
      <c r="K113" s="196">
        <f t="shared" si="26"/>
        <v>0.1152073732718894</v>
      </c>
      <c r="L113" s="195">
        <v>11</v>
      </c>
      <c r="M113" s="194" t="s">
        <v>97</v>
      </c>
      <c r="N113" s="195">
        <v>20</v>
      </c>
      <c r="O113" s="310" t="s">
        <v>5</v>
      </c>
      <c r="P113" s="310" t="s">
        <v>99</v>
      </c>
      <c r="Q113" s="194" t="s">
        <v>100</v>
      </c>
      <c r="R113" s="198">
        <v>337958.304</v>
      </c>
      <c r="S113" s="201">
        <v>42640</v>
      </c>
      <c r="T113" s="280">
        <v>43075</v>
      </c>
      <c r="U113" s="200">
        <v>0.85770000000000002</v>
      </c>
      <c r="V113" s="110" t="s">
        <v>353</v>
      </c>
      <c r="W113" s="326">
        <v>0</v>
      </c>
      <c r="X113" s="118"/>
      <c r="Y113" s="118"/>
      <c r="Z113" s="118"/>
      <c r="AA113" s="118"/>
      <c r="AB113" s="51"/>
      <c r="AC113" s="51"/>
      <c r="AD113" s="51"/>
      <c r="AE113" s="51"/>
      <c r="AF113" s="51"/>
      <c r="AG113" s="51"/>
      <c r="AH113" s="51"/>
      <c r="AI113" s="51"/>
      <c r="AJ113" s="248">
        <f t="shared" si="17"/>
        <v>0</v>
      </c>
      <c r="AK113" s="249" t="str">
        <f t="shared" si="18"/>
        <v>-</v>
      </c>
      <c r="AL113" s="264">
        <f t="shared" si="25"/>
        <v>337958</v>
      </c>
      <c r="AM113" s="118">
        <v>337958</v>
      </c>
      <c r="AN113" s="118">
        <v>0</v>
      </c>
      <c r="AO113" s="118">
        <v>0</v>
      </c>
      <c r="AP113" s="118">
        <v>0</v>
      </c>
      <c r="AQ113" s="118">
        <v>0</v>
      </c>
      <c r="AR113" s="247">
        <v>0</v>
      </c>
      <c r="AS113" s="51">
        <v>0</v>
      </c>
      <c r="AT113" s="51">
        <v>0</v>
      </c>
      <c r="AU113" s="51">
        <v>0</v>
      </c>
      <c r="AV113" s="51">
        <v>0</v>
      </c>
      <c r="AW113" s="267">
        <f t="shared" si="19"/>
        <v>1</v>
      </c>
      <c r="AX113" s="160"/>
      <c r="AY113" s="161" t="s">
        <v>40</v>
      </c>
      <c r="AZ113" s="268" t="s">
        <v>574</v>
      </c>
      <c r="BA113" s="304" t="s">
        <v>640</v>
      </c>
      <c r="BB113" s="190" t="str">
        <f t="shared" si="15"/>
        <v>SI</v>
      </c>
      <c r="BC113" s="191" t="str">
        <f t="shared" si="16"/>
        <v>NO</v>
      </c>
      <c r="BD113" s="162">
        <f t="shared" si="27"/>
        <v>0</v>
      </c>
      <c r="BE113" s="163" t="s">
        <v>364</v>
      </c>
    </row>
    <row r="114" spans="1:57" ht="60" x14ac:dyDescent="0.25">
      <c r="A114" s="115">
        <v>30370477</v>
      </c>
      <c r="B114" s="107" t="s">
        <v>412</v>
      </c>
      <c r="C114" s="107" t="s">
        <v>309</v>
      </c>
      <c r="D114" s="108" t="s">
        <v>52</v>
      </c>
      <c r="E114" s="106" t="s">
        <v>77</v>
      </c>
      <c r="F114" s="106" t="s">
        <v>311</v>
      </c>
      <c r="G114" s="106" t="s">
        <v>37</v>
      </c>
      <c r="H114" s="194" t="s">
        <v>40</v>
      </c>
      <c r="I114" s="195">
        <v>9548</v>
      </c>
      <c r="J114" s="195">
        <v>1100</v>
      </c>
      <c r="K114" s="196">
        <f t="shared" si="26"/>
        <v>0.1152073732718894</v>
      </c>
      <c r="L114" s="195">
        <v>11</v>
      </c>
      <c r="M114" s="194" t="s">
        <v>97</v>
      </c>
      <c r="N114" s="195">
        <v>21</v>
      </c>
      <c r="O114" s="194" t="s">
        <v>93</v>
      </c>
      <c r="P114" s="194" t="s">
        <v>92</v>
      </c>
      <c r="Q114" s="194" t="s">
        <v>100</v>
      </c>
      <c r="R114" s="198">
        <v>532352.28499999992</v>
      </c>
      <c r="S114" s="201">
        <v>42892</v>
      </c>
      <c r="T114" s="201">
        <v>43162</v>
      </c>
      <c r="U114" s="200">
        <v>1</v>
      </c>
      <c r="V114" s="110" t="s">
        <v>353</v>
      </c>
      <c r="W114" s="326">
        <v>0</v>
      </c>
      <c r="X114" s="118"/>
      <c r="Y114" s="118"/>
      <c r="Z114" s="118"/>
      <c r="AA114" s="118"/>
      <c r="AB114" s="51"/>
      <c r="AC114" s="51"/>
      <c r="AD114" s="51"/>
      <c r="AE114" s="51"/>
      <c r="AF114" s="51"/>
      <c r="AG114" s="51"/>
      <c r="AH114" s="51"/>
      <c r="AI114" s="51"/>
      <c r="AJ114" s="248">
        <f t="shared" si="17"/>
        <v>0</v>
      </c>
      <c r="AK114" s="249" t="str">
        <f t="shared" si="18"/>
        <v>-</v>
      </c>
      <c r="AL114" s="264">
        <f t="shared" si="25"/>
        <v>535052</v>
      </c>
      <c r="AM114" s="118">
        <v>401723</v>
      </c>
      <c r="AN114" s="118">
        <v>130630</v>
      </c>
      <c r="AO114" s="118">
        <v>0</v>
      </c>
      <c r="AP114" s="118">
        <v>2699</v>
      </c>
      <c r="AQ114" s="118">
        <v>0</v>
      </c>
      <c r="AR114" s="247">
        <v>0</v>
      </c>
      <c r="AS114" s="51">
        <v>0</v>
      </c>
      <c r="AT114" s="51">
        <v>0</v>
      </c>
      <c r="AU114" s="51">
        <v>0</v>
      </c>
      <c r="AV114" s="51">
        <v>0</v>
      </c>
      <c r="AW114" s="267">
        <f t="shared" si="19"/>
        <v>1</v>
      </c>
      <c r="AX114" s="160"/>
      <c r="AY114" s="161" t="s">
        <v>41</v>
      </c>
      <c r="AZ114" s="268" t="s">
        <v>574</v>
      </c>
      <c r="BA114" s="304" t="s">
        <v>572</v>
      </c>
      <c r="BB114" s="190" t="str">
        <f t="shared" si="15"/>
        <v>SI</v>
      </c>
      <c r="BC114" s="191" t="str">
        <f t="shared" si="16"/>
        <v>NO</v>
      </c>
      <c r="BD114" s="162">
        <f t="shared" si="27"/>
        <v>0</v>
      </c>
      <c r="BE114" s="163" t="s">
        <v>364</v>
      </c>
    </row>
    <row r="115" spans="1:57" ht="45" x14ac:dyDescent="0.25">
      <c r="A115" s="115">
        <v>30370477</v>
      </c>
      <c r="B115" s="107" t="s">
        <v>413</v>
      </c>
      <c r="C115" s="107" t="s">
        <v>309</v>
      </c>
      <c r="D115" s="108" t="s">
        <v>52</v>
      </c>
      <c r="E115" s="106" t="s">
        <v>308</v>
      </c>
      <c r="F115" s="114" t="s">
        <v>230</v>
      </c>
      <c r="G115" s="106" t="s">
        <v>37</v>
      </c>
      <c r="H115" s="194" t="s">
        <v>40</v>
      </c>
      <c r="I115" s="195">
        <v>11779</v>
      </c>
      <c r="J115" s="195">
        <v>520</v>
      </c>
      <c r="K115" s="196">
        <f t="shared" si="26"/>
        <v>4.4146362169963496E-2</v>
      </c>
      <c r="L115" s="195">
        <v>5</v>
      </c>
      <c r="M115" s="194" t="s">
        <v>97</v>
      </c>
      <c r="N115" s="195">
        <v>25</v>
      </c>
      <c r="O115" s="310" t="s">
        <v>5</v>
      </c>
      <c r="P115" s="310" t="s">
        <v>99</v>
      </c>
      <c r="Q115" s="194" t="s">
        <v>100</v>
      </c>
      <c r="R115" s="198">
        <v>729579</v>
      </c>
      <c r="S115" s="201">
        <v>43225</v>
      </c>
      <c r="T115" s="283">
        <v>43513</v>
      </c>
      <c r="U115" s="200">
        <v>0.91</v>
      </c>
      <c r="V115" s="110" t="s">
        <v>353</v>
      </c>
      <c r="W115" s="326">
        <v>0</v>
      </c>
      <c r="X115" s="118"/>
      <c r="Y115" s="118"/>
      <c r="Z115" s="118"/>
      <c r="AA115" s="118"/>
      <c r="AB115" s="51"/>
      <c r="AC115" s="51"/>
      <c r="AD115" s="51"/>
      <c r="AE115" s="51"/>
      <c r="AF115" s="51"/>
      <c r="AG115" s="51"/>
      <c r="AH115" s="51"/>
      <c r="AI115" s="51"/>
      <c r="AJ115" s="248">
        <f t="shared" si="17"/>
        <v>0</v>
      </c>
      <c r="AK115" s="249" t="str">
        <f t="shared" si="18"/>
        <v>-</v>
      </c>
      <c r="AL115" s="264">
        <f t="shared" si="25"/>
        <v>729508</v>
      </c>
      <c r="AM115" s="118">
        <v>0</v>
      </c>
      <c r="AN115" s="118">
        <v>369288</v>
      </c>
      <c r="AO115" s="118">
        <v>298604</v>
      </c>
      <c r="AP115" s="118">
        <v>61616</v>
      </c>
      <c r="AQ115" s="118">
        <v>0</v>
      </c>
      <c r="AR115" s="247">
        <v>0</v>
      </c>
      <c r="AS115" s="51">
        <v>0</v>
      </c>
      <c r="AT115" s="51">
        <v>0</v>
      </c>
      <c r="AU115" s="51">
        <v>0</v>
      </c>
      <c r="AV115" s="51">
        <v>0</v>
      </c>
      <c r="AW115" s="267">
        <f t="shared" si="19"/>
        <v>1</v>
      </c>
      <c r="AX115" s="160"/>
      <c r="AY115" s="161" t="s">
        <v>40</v>
      </c>
      <c r="AZ115" s="268" t="s">
        <v>574</v>
      </c>
      <c r="BA115" s="304" t="s">
        <v>640</v>
      </c>
      <c r="BB115" s="190" t="str">
        <f t="shared" si="15"/>
        <v>SI</v>
      </c>
      <c r="BC115" s="191" t="str">
        <f t="shared" si="16"/>
        <v>NO</v>
      </c>
      <c r="BD115" s="162">
        <f t="shared" si="27"/>
        <v>0</v>
      </c>
      <c r="BE115" s="163" t="s">
        <v>364</v>
      </c>
    </row>
    <row r="116" spans="1:57" ht="90" x14ac:dyDescent="0.25">
      <c r="A116" s="115">
        <v>30370477</v>
      </c>
      <c r="B116" s="107" t="s">
        <v>414</v>
      </c>
      <c r="C116" s="107" t="s">
        <v>309</v>
      </c>
      <c r="D116" s="108" t="s">
        <v>52</v>
      </c>
      <c r="E116" s="106" t="s">
        <v>310</v>
      </c>
      <c r="F116" s="106" t="s">
        <v>236</v>
      </c>
      <c r="G116" s="106" t="s">
        <v>37</v>
      </c>
      <c r="H116" s="194" t="s">
        <v>40</v>
      </c>
      <c r="I116" s="195">
        <v>18843</v>
      </c>
      <c r="J116" s="195">
        <v>2128</v>
      </c>
      <c r="K116" s="196">
        <f t="shared" si="26"/>
        <v>0.11293318473703763</v>
      </c>
      <c r="L116" s="195">
        <v>14</v>
      </c>
      <c r="M116" s="194" t="s">
        <v>97</v>
      </c>
      <c r="N116" s="195">
        <v>20</v>
      </c>
      <c r="O116" s="310" t="s">
        <v>5</v>
      </c>
      <c r="P116" s="310" t="s">
        <v>99</v>
      </c>
      <c r="Q116" s="194" t="s">
        <v>100</v>
      </c>
      <c r="R116" s="198">
        <v>471257.484</v>
      </c>
      <c r="S116" s="201">
        <v>42901</v>
      </c>
      <c r="T116" s="283">
        <v>43171</v>
      </c>
      <c r="U116" s="200">
        <v>0.97030000000000005</v>
      </c>
      <c r="V116" s="110" t="s">
        <v>353</v>
      </c>
      <c r="W116" s="326">
        <v>0</v>
      </c>
      <c r="X116" s="118"/>
      <c r="Y116" s="118"/>
      <c r="Z116" s="118"/>
      <c r="AA116" s="118"/>
      <c r="AB116" s="51"/>
      <c r="AC116" s="51"/>
      <c r="AD116" s="51"/>
      <c r="AE116" s="51"/>
      <c r="AF116" s="51"/>
      <c r="AG116" s="51"/>
      <c r="AH116" s="51"/>
      <c r="AI116" s="51"/>
      <c r="AJ116" s="248">
        <f t="shared" si="17"/>
        <v>0</v>
      </c>
      <c r="AK116" s="249" t="str">
        <f t="shared" si="18"/>
        <v>-</v>
      </c>
      <c r="AL116" s="264">
        <f t="shared" si="25"/>
        <v>471258</v>
      </c>
      <c r="AM116" s="118">
        <v>231332</v>
      </c>
      <c r="AN116" s="118">
        <v>239926</v>
      </c>
      <c r="AO116" s="118">
        <v>0</v>
      </c>
      <c r="AP116" s="118">
        <v>0</v>
      </c>
      <c r="AQ116" s="118">
        <v>0</v>
      </c>
      <c r="AR116" s="247">
        <v>0</v>
      </c>
      <c r="AS116" s="51">
        <v>0</v>
      </c>
      <c r="AT116" s="51">
        <v>0</v>
      </c>
      <c r="AU116" s="51">
        <v>0</v>
      </c>
      <c r="AV116" s="51">
        <v>0</v>
      </c>
      <c r="AW116" s="267">
        <f t="shared" si="19"/>
        <v>1</v>
      </c>
      <c r="AX116" s="160"/>
      <c r="AY116" s="161" t="s">
        <v>40</v>
      </c>
      <c r="AZ116" s="268" t="s">
        <v>574</v>
      </c>
      <c r="BA116" s="304" t="s">
        <v>640</v>
      </c>
      <c r="BB116" s="190" t="str">
        <f t="shared" si="15"/>
        <v>SI</v>
      </c>
      <c r="BC116" s="191" t="str">
        <f t="shared" si="16"/>
        <v>NO</v>
      </c>
      <c r="BD116" s="162">
        <f t="shared" si="27"/>
        <v>0</v>
      </c>
      <c r="BE116" s="163" t="s">
        <v>364</v>
      </c>
    </row>
    <row r="117" spans="1:57" ht="90" x14ac:dyDescent="0.25">
      <c r="A117" s="115">
        <v>30370477</v>
      </c>
      <c r="B117" s="107" t="s">
        <v>415</v>
      </c>
      <c r="C117" s="107" t="s">
        <v>309</v>
      </c>
      <c r="D117" s="108" t="s">
        <v>52</v>
      </c>
      <c r="E117" s="106" t="s">
        <v>310</v>
      </c>
      <c r="F117" s="106" t="s">
        <v>236</v>
      </c>
      <c r="G117" s="106" t="s">
        <v>37</v>
      </c>
      <c r="H117" s="194" t="s">
        <v>40</v>
      </c>
      <c r="I117" s="195">
        <v>18843</v>
      </c>
      <c r="J117" s="195">
        <v>2128</v>
      </c>
      <c r="K117" s="196">
        <f t="shared" si="26"/>
        <v>0.11293318473703763</v>
      </c>
      <c r="L117" s="195">
        <v>14</v>
      </c>
      <c r="M117" s="194" t="s">
        <v>97</v>
      </c>
      <c r="N117" s="195">
        <v>20</v>
      </c>
      <c r="O117" s="310" t="s">
        <v>5</v>
      </c>
      <c r="P117" s="310" t="s">
        <v>99</v>
      </c>
      <c r="Q117" s="194" t="s">
        <v>100</v>
      </c>
      <c r="R117" s="198">
        <v>471278</v>
      </c>
      <c r="S117" s="201">
        <v>42901</v>
      </c>
      <c r="T117" s="283">
        <v>43171</v>
      </c>
      <c r="U117" s="200">
        <v>0.97</v>
      </c>
      <c r="V117" s="110" t="s">
        <v>353</v>
      </c>
      <c r="W117" s="326">
        <v>0</v>
      </c>
      <c r="X117" s="118"/>
      <c r="Y117" s="118"/>
      <c r="Z117" s="118"/>
      <c r="AA117" s="118"/>
      <c r="AB117" s="51"/>
      <c r="AC117" s="51"/>
      <c r="AD117" s="51"/>
      <c r="AE117" s="51"/>
      <c r="AF117" s="51"/>
      <c r="AG117" s="51"/>
      <c r="AH117" s="51"/>
      <c r="AI117" s="51"/>
      <c r="AJ117" s="248">
        <f t="shared" si="17"/>
        <v>0</v>
      </c>
      <c r="AK117" s="249" t="str">
        <f t="shared" si="18"/>
        <v>-</v>
      </c>
      <c r="AL117" s="264">
        <f t="shared" si="25"/>
        <v>471278</v>
      </c>
      <c r="AM117" s="118">
        <v>140000</v>
      </c>
      <c r="AN117" s="118">
        <v>331278</v>
      </c>
      <c r="AO117" s="118">
        <v>0</v>
      </c>
      <c r="AP117" s="118">
        <v>0</v>
      </c>
      <c r="AQ117" s="118">
        <v>0</v>
      </c>
      <c r="AR117" s="247">
        <v>0</v>
      </c>
      <c r="AS117" s="51">
        <v>0</v>
      </c>
      <c r="AT117" s="51">
        <v>0</v>
      </c>
      <c r="AU117" s="51">
        <v>0</v>
      </c>
      <c r="AV117" s="51">
        <v>0</v>
      </c>
      <c r="AW117" s="267">
        <f t="shared" si="19"/>
        <v>1</v>
      </c>
      <c r="AX117" s="160"/>
      <c r="AY117" s="161" t="s">
        <v>40</v>
      </c>
      <c r="AZ117" s="268" t="s">
        <v>574</v>
      </c>
      <c r="BA117" s="304" t="s">
        <v>640</v>
      </c>
      <c r="BB117" s="190" t="str">
        <f t="shared" si="15"/>
        <v>SI</v>
      </c>
      <c r="BC117" s="191" t="str">
        <f t="shared" si="16"/>
        <v>NO</v>
      </c>
      <c r="BD117" s="162">
        <f t="shared" si="27"/>
        <v>0</v>
      </c>
      <c r="BE117" s="163" t="s">
        <v>364</v>
      </c>
    </row>
    <row r="118" spans="1:57" ht="30" x14ac:dyDescent="0.25">
      <c r="A118" s="115">
        <v>30370477</v>
      </c>
      <c r="B118" s="111" t="s">
        <v>441</v>
      </c>
      <c r="C118" s="107" t="s">
        <v>309</v>
      </c>
      <c r="D118" s="108" t="s">
        <v>52</v>
      </c>
      <c r="E118" s="106" t="s">
        <v>89</v>
      </c>
      <c r="F118" s="106" t="s">
        <v>100</v>
      </c>
      <c r="G118" s="106" t="s">
        <v>37</v>
      </c>
      <c r="H118" s="195" t="s">
        <v>100</v>
      </c>
      <c r="I118" s="195" t="s">
        <v>100</v>
      </c>
      <c r="J118" s="195" t="s">
        <v>100</v>
      </c>
      <c r="K118" s="200" t="s">
        <v>100</v>
      </c>
      <c r="L118" s="195" t="s">
        <v>100</v>
      </c>
      <c r="M118" s="194" t="s">
        <v>90</v>
      </c>
      <c r="N118" s="195" t="s">
        <v>100</v>
      </c>
      <c r="O118" s="310" t="s">
        <v>5</v>
      </c>
      <c r="P118" s="310" t="s">
        <v>81</v>
      </c>
      <c r="Q118" s="194" t="s">
        <v>100</v>
      </c>
      <c r="R118" s="198">
        <v>452473</v>
      </c>
      <c r="S118" s="201">
        <v>43314</v>
      </c>
      <c r="T118" s="280">
        <v>43764</v>
      </c>
      <c r="U118" s="200">
        <v>1</v>
      </c>
      <c r="V118" s="110" t="s">
        <v>353</v>
      </c>
      <c r="W118" s="326">
        <v>0</v>
      </c>
      <c r="X118" s="118"/>
      <c r="Y118" s="118"/>
      <c r="Z118" s="118"/>
      <c r="AA118" s="118"/>
      <c r="AB118" s="51"/>
      <c r="AC118" s="51"/>
      <c r="AD118" s="51"/>
      <c r="AE118" s="51"/>
      <c r="AF118" s="51"/>
      <c r="AG118" s="51"/>
      <c r="AH118" s="51"/>
      <c r="AI118" s="51"/>
      <c r="AJ118" s="248">
        <f t="shared" si="17"/>
        <v>0</v>
      </c>
      <c r="AK118" s="249" t="str">
        <f t="shared" si="18"/>
        <v>-</v>
      </c>
      <c r="AL118" s="264">
        <f t="shared" si="25"/>
        <v>233842</v>
      </c>
      <c r="AM118" s="118">
        <v>0</v>
      </c>
      <c r="AN118" s="118">
        <v>56689</v>
      </c>
      <c r="AO118" s="118">
        <v>177153</v>
      </c>
      <c r="AP118" s="118">
        <v>0</v>
      </c>
      <c r="AQ118" s="118">
        <v>0</v>
      </c>
      <c r="AR118" s="247">
        <v>0</v>
      </c>
      <c r="AS118" s="51">
        <v>0</v>
      </c>
      <c r="AT118" s="51">
        <v>0</v>
      </c>
      <c r="AU118" s="51">
        <v>0</v>
      </c>
      <c r="AV118" s="51">
        <v>0</v>
      </c>
      <c r="AW118" s="267">
        <f t="shared" si="19"/>
        <v>1</v>
      </c>
      <c r="AX118" s="114"/>
      <c r="AY118" s="161" t="s">
        <v>41</v>
      </c>
      <c r="AZ118" s="268" t="s">
        <v>574</v>
      </c>
      <c r="BA118" s="304" t="s">
        <v>572</v>
      </c>
      <c r="BB118" s="190" t="str">
        <f t="shared" si="15"/>
        <v>SI</v>
      </c>
      <c r="BC118" s="191" t="str">
        <f t="shared" si="16"/>
        <v>NO</v>
      </c>
      <c r="BD118" s="162">
        <f t="shared" si="27"/>
        <v>0</v>
      </c>
      <c r="BE118" s="163" t="s">
        <v>364</v>
      </c>
    </row>
    <row r="119" spans="1:57" ht="45" x14ac:dyDescent="0.25">
      <c r="A119" s="115">
        <v>30370477</v>
      </c>
      <c r="B119" s="107" t="s">
        <v>416</v>
      </c>
      <c r="C119" s="107" t="s">
        <v>309</v>
      </c>
      <c r="D119" s="108" t="s">
        <v>52</v>
      </c>
      <c r="E119" s="106" t="s">
        <v>89</v>
      </c>
      <c r="F119" s="106" t="s">
        <v>100</v>
      </c>
      <c r="G119" s="106" t="s">
        <v>37</v>
      </c>
      <c r="H119" s="195" t="s">
        <v>100</v>
      </c>
      <c r="I119" s="195" t="s">
        <v>100</v>
      </c>
      <c r="J119" s="195" t="s">
        <v>100</v>
      </c>
      <c r="K119" s="200" t="s">
        <v>100</v>
      </c>
      <c r="L119" s="195" t="s">
        <v>100</v>
      </c>
      <c r="M119" s="194" t="s">
        <v>90</v>
      </c>
      <c r="N119" s="195" t="s">
        <v>100</v>
      </c>
      <c r="O119" s="310" t="s">
        <v>5</v>
      </c>
      <c r="P119" s="310" t="s">
        <v>81</v>
      </c>
      <c r="Q119" s="194" t="s">
        <v>100</v>
      </c>
      <c r="R119" s="198">
        <v>225000.20299999998</v>
      </c>
      <c r="S119" s="201">
        <v>43242</v>
      </c>
      <c r="T119" s="283">
        <v>43607</v>
      </c>
      <c r="U119" s="200">
        <v>1</v>
      </c>
      <c r="V119" s="110" t="s">
        <v>353</v>
      </c>
      <c r="W119" s="326">
        <v>0</v>
      </c>
      <c r="X119" s="118"/>
      <c r="Y119" s="118"/>
      <c r="Z119" s="118"/>
      <c r="AA119" s="118"/>
      <c r="AB119" s="51"/>
      <c r="AC119" s="51"/>
      <c r="AD119" s="51"/>
      <c r="AE119" s="51"/>
      <c r="AF119" s="51"/>
      <c r="AG119" s="51"/>
      <c r="AH119" s="51"/>
      <c r="AI119" s="51"/>
      <c r="AJ119" s="248">
        <f t="shared" si="17"/>
        <v>0</v>
      </c>
      <c r="AK119" s="249" t="str">
        <f t="shared" si="18"/>
        <v>-</v>
      </c>
      <c r="AL119" s="264">
        <f t="shared" si="25"/>
        <v>225000</v>
      </c>
      <c r="AM119" s="118">
        <v>0</v>
      </c>
      <c r="AN119" s="118">
        <v>126901</v>
      </c>
      <c r="AO119" s="118">
        <v>98099</v>
      </c>
      <c r="AP119" s="118">
        <v>0</v>
      </c>
      <c r="AQ119" s="118">
        <v>0</v>
      </c>
      <c r="AR119" s="247">
        <v>0</v>
      </c>
      <c r="AS119" s="51">
        <v>0</v>
      </c>
      <c r="AT119" s="51">
        <v>0</v>
      </c>
      <c r="AU119" s="51">
        <v>0</v>
      </c>
      <c r="AV119" s="51">
        <v>0</v>
      </c>
      <c r="AW119" s="267">
        <f t="shared" si="19"/>
        <v>1</v>
      </c>
      <c r="AX119" s="114"/>
      <c r="AY119" s="161" t="s">
        <v>41</v>
      </c>
      <c r="AZ119" s="268" t="s">
        <v>574</v>
      </c>
      <c r="BA119" s="304" t="s">
        <v>572</v>
      </c>
      <c r="BB119" s="190" t="str">
        <f t="shared" si="15"/>
        <v>SI</v>
      </c>
      <c r="BC119" s="191" t="str">
        <f t="shared" si="16"/>
        <v>NO</v>
      </c>
      <c r="BD119" s="162">
        <f t="shared" si="27"/>
        <v>0</v>
      </c>
      <c r="BE119" s="163" t="s">
        <v>364</v>
      </c>
    </row>
    <row r="120" spans="1:57" ht="45" x14ac:dyDescent="0.25">
      <c r="A120" s="115">
        <v>30370477</v>
      </c>
      <c r="B120" s="107" t="s">
        <v>417</v>
      </c>
      <c r="C120" s="107" t="s">
        <v>309</v>
      </c>
      <c r="D120" s="108" t="s">
        <v>52</v>
      </c>
      <c r="E120" s="106" t="s">
        <v>79</v>
      </c>
      <c r="F120" s="106" t="s">
        <v>229</v>
      </c>
      <c r="G120" s="106" t="s">
        <v>37</v>
      </c>
      <c r="H120" s="194" t="s">
        <v>40</v>
      </c>
      <c r="I120" s="195">
        <v>34182</v>
      </c>
      <c r="J120" s="195">
        <v>1232</v>
      </c>
      <c r="K120" s="196">
        <f>J120/I120</f>
        <v>3.6042361476800656E-2</v>
      </c>
      <c r="L120" s="195">
        <v>7</v>
      </c>
      <c r="M120" s="194" t="s">
        <v>97</v>
      </c>
      <c r="N120" s="195">
        <v>20</v>
      </c>
      <c r="O120" s="194" t="s">
        <v>93</v>
      </c>
      <c r="P120" s="194" t="s">
        <v>92</v>
      </c>
      <c r="Q120" s="194" t="s">
        <v>100</v>
      </c>
      <c r="R120" s="198">
        <v>294364.70699999999</v>
      </c>
      <c r="S120" s="199">
        <v>43071</v>
      </c>
      <c r="T120" s="201">
        <v>43251</v>
      </c>
      <c r="U120" s="200">
        <v>1</v>
      </c>
      <c r="V120" s="110" t="s">
        <v>353</v>
      </c>
      <c r="W120" s="326">
        <v>0</v>
      </c>
      <c r="X120" s="118"/>
      <c r="Y120" s="118"/>
      <c r="Z120" s="118"/>
      <c r="AA120" s="118"/>
      <c r="AB120" s="51"/>
      <c r="AC120" s="51"/>
      <c r="AD120" s="51"/>
      <c r="AE120" s="51"/>
      <c r="AF120" s="51"/>
      <c r="AG120" s="51"/>
      <c r="AH120" s="51"/>
      <c r="AI120" s="51"/>
      <c r="AJ120" s="248">
        <f t="shared" si="17"/>
        <v>0</v>
      </c>
      <c r="AK120" s="249" t="str">
        <f t="shared" si="18"/>
        <v>-</v>
      </c>
      <c r="AL120" s="264">
        <f t="shared" si="25"/>
        <v>294365</v>
      </c>
      <c r="AM120" s="118">
        <v>0</v>
      </c>
      <c r="AN120" s="118">
        <v>294365</v>
      </c>
      <c r="AO120" s="118">
        <v>0</v>
      </c>
      <c r="AP120" s="118">
        <v>0</v>
      </c>
      <c r="AQ120" s="118">
        <v>0</v>
      </c>
      <c r="AR120" s="247">
        <v>0</v>
      </c>
      <c r="AS120" s="51">
        <v>0</v>
      </c>
      <c r="AT120" s="51">
        <v>0</v>
      </c>
      <c r="AU120" s="51">
        <v>0</v>
      </c>
      <c r="AV120" s="51">
        <v>0</v>
      </c>
      <c r="AW120" s="267">
        <f t="shared" si="19"/>
        <v>1</v>
      </c>
      <c r="AX120" s="160"/>
      <c r="AY120" s="161" t="s">
        <v>41</v>
      </c>
      <c r="AZ120" s="268" t="s">
        <v>574</v>
      </c>
      <c r="BA120" s="304" t="s">
        <v>572</v>
      </c>
      <c r="BB120" s="190" t="str">
        <f t="shared" si="15"/>
        <v>SI</v>
      </c>
      <c r="BC120" s="191" t="str">
        <f t="shared" si="16"/>
        <v>NO</v>
      </c>
      <c r="BD120" s="162">
        <f t="shared" si="27"/>
        <v>0</v>
      </c>
      <c r="BE120" s="163" t="s">
        <v>364</v>
      </c>
    </row>
    <row r="121" spans="1:57" ht="30" x14ac:dyDescent="0.25">
      <c r="A121" s="143">
        <v>30481309</v>
      </c>
      <c r="B121" s="152" t="s">
        <v>442</v>
      </c>
      <c r="C121" s="263" t="s">
        <v>309</v>
      </c>
      <c r="D121" s="143" t="s">
        <v>63</v>
      </c>
      <c r="E121" s="145" t="s">
        <v>63</v>
      </c>
      <c r="F121" s="145" t="s">
        <v>100</v>
      </c>
      <c r="G121" s="145" t="s">
        <v>37</v>
      </c>
      <c r="H121" s="145" t="s">
        <v>40</v>
      </c>
      <c r="I121" s="202">
        <v>382747</v>
      </c>
      <c r="J121" s="202">
        <v>4456</v>
      </c>
      <c r="K121" s="203">
        <f t="shared" ref="K121" si="28">J121/I121</f>
        <v>1.1642155261830923E-2</v>
      </c>
      <c r="L121" s="202">
        <v>50</v>
      </c>
      <c r="M121" s="145" t="s">
        <v>97</v>
      </c>
      <c r="N121" s="202">
        <v>92</v>
      </c>
      <c r="O121" s="145" t="s">
        <v>5</v>
      </c>
      <c r="P121" s="145" t="s">
        <v>5</v>
      </c>
      <c r="Q121" s="145" t="s">
        <v>100</v>
      </c>
      <c r="R121" s="148">
        <v>2916485</v>
      </c>
      <c r="S121" s="153">
        <v>43405</v>
      </c>
      <c r="T121" s="209">
        <v>44007</v>
      </c>
      <c r="U121" s="154">
        <v>0.22</v>
      </c>
      <c r="V121" s="153" t="s">
        <v>353</v>
      </c>
      <c r="W121" s="149">
        <v>0</v>
      </c>
      <c r="X121" s="149">
        <f t="shared" ref="X121:AI121" si="29">SUM(X122:X131)</f>
        <v>0</v>
      </c>
      <c r="Y121" s="149">
        <f t="shared" si="29"/>
        <v>0</v>
      </c>
      <c r="Z121" s="149">
        <f t="shared" si="29"/>
        <v>0</v>
      </c>
      <c r="AA121" s="149">
        <f t="shared" si="29"/>
        <v>0</v>
      </c>
      <c r="AB121" s="130">
        <f t="shared" si="29"/>
        <v>0</v>
      </c>
      <c r="AC121" s="130">
        <f t="shared" si="29"/>
        <v>0</v>
      </c>
      <c r="AD121" s="130">
        <f t="shared" si="29"/>
        <v>0</v>
      </c>
      <c r="AE121" s="130">
        <f t="shared" si="29"/>
        <v>0</v>
      </c>
      <c r="AF121" s="130">
        <f t="shared" si="29"/>
        <v>0</v>
      </c>
      <c r="AG121" s="130">
        <f t="shared" si="29"/>
        <v>0</v>
      </c>
      <c r="AH121" s="130">
        <f t="shared" si="29"/>
        <v>0</v>
      </c>
      <c r="AI121" s="130">
        <f t="shared" si="29"/>
        <v>0</v>
      </c>
      <c r="AJ121" s="248">
        <f t="shared" si="17"/>
        <v>0</v>
      </c>
      <c r="AK121" s="249" t="str">
        <f t="shared" si="18"/>
        <v>-</v>
      </c>
      <c r="AL121" s="149">
        <f t="shared" si="25"/>
        <v>2125524</v>
      </c>
      <c r="AM121" s="149">
        <v>0</v>
      </c>
      <c r="AN121" s="149">
        <v>5</v>
      </c>
      <c r="AO121" s="149">
        <v>1607711</v>
      </c>
      <c r="AP121" s="149">
        <v>517808</v>
      </c>
      <c r="AQ121" s="149">
        <f>SUM(AQ122:AQ131)</f>
        <v>0</v>
      </c>
      <c r="AR121" s="130">
        <v>0</v>
      </c>
      <c r="AS121" s="130">
        <v>0</v>
      </c>
      <c r="AT121" s="130">
        <v>0</v>
      </c>
      <c r="AU121" s="130">
        <v>0</v>
      </c>
      <c r="AV121" s="130">
        <v>0</v>
      </c>
      <c r="AW121" s="267">
        <f t="shared" si="19"/>
        <v>1</v>
      </c>
      <c r="AX121" s="150"/>
      <c r="AY121" s="151" t="s">
        <v>41</v>
      </c>
      <c r="AZ121" s="269" t="s">
        <v>574</v>
      </c>
      <c r="BA121" s="304" t="s">
        <v>640</v>
      </c>
      <c r="BB121" s="190" t="str">
        <f t="shared" si="15"/>
        <v>SI</v>
      </c>
      <c r="BC121" s="191" t="str">
        <f t="shared" si="16"/>
        <v>NO</v>
      </c>
      <c r="BD121" s="162">
        <f t="shared" si="27"/>
        <v>1</v>
      </c>
      <c r="BE121" s="164" t="s">
        <v>364</v>
      </c>
    </row>
    <row r="122" spans="1:57" ht="60" x14ac:dyDescent="0.25">
      <c r="A122" s="115">
        <v>30481309</v>
      </c>
      <c r="B122" s="107" t="s">
        <v>455</v>
      </c>
      <c r="C122" s="107" t="s">
        <v>309</v>
      </c>
      <c r="D122" s="108" t="s">
        <v>298</v>
      </c>
      <c r="E122" s="106" t="s">
        <v>54</v>
      </c>
      <c r="F122" s="107" t="s">
        <v>222</v>
      </c>
      <c r="G122" s="106" t="s">
        <v>37</v>
      </c>
      <c r="H122" s="194" t="s">
        <v>40</v>
      </c>
      <c r="I122" s="195">
        <v>24533</v>
      </c>
      <c r="J122" s="195">
        <v>672</v>
      </c>
      <c r="K122" s="196">
        <f>J122/I122</f>
        <v>2.7391676517343987E-2</v>
      </c>
      <c r="L122" s="195">
        <v>8</v>
      </c>
      <c r="M122" s="194" t="s">
        <v>97</v>
      </c>
      <c r="N122" s="195">
        <v>17</v>
      </c>
      <c r="O122" s="194" t="s">
        <v>294</v>
      </c>
      <c r="P122" s="194" t="s">
        <v>299</v>
      </c>
      <c r="Q122" s="194" t="s">
        <v>100</v>
      </c>
      <c r="R122" s="198">
        <v>370352</v>
      </c>
      <c r="S122" s="199">
        <v>44075</v>
      </c>
      <c r="T122" s="280">
        <v>44256</v>
      </c>
      <c r="U122" s="281">
        <v>0</v>
      </c>
      <c r="V122" s="110" t="s">
        <v>353</v>
      </c>
      <c r="W122" s="326">
        <v>0</v>
      </c>
      <c r="X122" s="118"/>
      <c r="Y122" s="118"/>
      <c r="Z122" s="118"/>
      <c r="AA122" s="118"/>
      <c r="AB122" s="51"/>
      <c r="AC122" s="51"/>
      <c r="AD122" s="51"/>
      <c r="AE122" s="51"/>
      <c r="AF122" s="51"/>
      <c r="AG122" s="51"/>
      <c r="AH122" s="51"/>
      <c r="AI122" s="51"/>
      <c r="AJ122" s="248">
        <f t="shared" si="17"/>
        <v>0</v>
      </c>
      <c r="AK122" s="249" t="str">
        <f t="shared" si="18"/>
        <v>-</v>
      </c>
      <c r="AL122" s="264">
        <f t="shared" si="25"/>
        <v>180252</v>
      </c>
      <c r="AM122" s="118">
        <v>0</v>
      </c>
      <c r="AN122" s="118">
        <v>1</v>
      </c>
      <c r="AO122" s="118">
        <v>1</v>
      </c>
      <c r="AP122" s="118">
        <v>180250</v>
      </c>
      <c r="AQ122" s="118">
        <v>0</v>
      </c>
      <c r="AR122" s="247">
        <v>0</v>
      </c>
      <c r="AS122" s="51">
        <v>0</v>
      </c>
      <c r="AT122" s="51">
        <v>0</v>
      </c>
      <c r="AU122" s="51">
        <v>0</v>
      </c>
      <c r="AV122" s="51">
        <v>0</v>
      </c>
      <c r="AW122" s="267">
        <f t="shared" si="19"/>
        <v>1</v>
      </c>
      <c r="AX122" s="141"/>
      <c r="AY122" s="161" t="s">
        <v>40</v>
      </c>
      <c r="AZ122" s="268" t="s">
        <v>574</v>
      </c>
      <c r="BA122" s="304" t="s">
        <v>640</v>
      </c>
      <c r="BB122" s="190" t="str">
        <f t="shared" si="15"/>
        <v>SI</v>
      </c>
      <c r="BC122" s="191" t="str">
        <f t="shared" si="16"/>
        <v>NO</v>
      </c>
      <c r="BD122" s="162">
        <f t="shared" si="27"/>
        <v>0</v>
      </c>
      <c r="BE122" s="163" t="s">
        <v>364</v>
      </c>
    </row>
    <row r="123" spans="1:57" ht="90" x14ac:dyDescent="0.25">
      <c r="A123" s="115">
        <v>30481309</v>
      </c>
      <c r="B123" s="107" t="s">
        <v>418</v>
      </c>
      <c r="C123" s="107" t="s">
        <v>309</v>
      </c>
      <c r="D123" s="108" t="s">
        <v>298</v>
      </c>
      <c r="E123" s="106" t="s">
        <v>56</v>
      </c>
      <c r="F123" s="107" t="s">
        <v>277</v>
      </c>
      <c r="G123" s="106" t="s">
        <v>37</v>
      </c>
      <c r="H123" s="194" t="s">
        <v>40</v>
      </c>
      <c r="I123" s="195">
        <v>17526</v>
      </c>
      <c r="J123" s="195">
        <v>1200</v>
      </c>
      <c r="K123" s="196">
        <f>J123/I123</f>
        <v>6.8469702156795612E-2</v>
      </c>
      <c r="L123" s="195">
        <v>12</v>
      </c>
      <c r="M123" s="194" t="s">
        <v>97</v>
      </c>
      <c r="N123" s="195">
        <v>13.29</v>
      </c>
      <c r="O123" s="194" t="s">
        <v>93</v>
      </c>
      <c r="P123" s="194" t="s">
        <v>92</v>
      </c>
      <c r="Q123" s="194" t="s">
        <v>100</v>
      </c>
      <c r="R123" s="198">
        <v>312468</v>
      </c>
      <c r="S123" s="201">
        <v>43707</v>
      </c>
      <c r="T123" s="201">
        <v>44007</v>
      </c>
      <c r="U123" s="200">
        <v>0.83</v>
      </c>
      <c r="V123" s="110" t="s">
        <v>353</v>
      </c>
      <c r="W123" s="326">
        <v>0</v>
      </c>
      <c r="X123" s="118"/>
      <c r="Y123" s="118"/>
      <c r="Z123" s="118"/>
      <c r="AA123" s="118"/>
      <c r="AB123" s="51"/>
      <c r="AC123" s="51"/>
      <c r="AD123" s="51"/>
      <c r="AE123" s="51"/>
      <c r="AF123" s="51"/>
      <c r="AG123" s="51"/>
      <c r="AH123" s="51"/>
      <c r="AI123" s="51"/>
      <c r="AJ123" s="248">
        <f t="shared" si="17"/>
        <v>0</v>
      </c>
      <c r="AK123" s="249" t="str">
        <f t="shared" si="18"/>
        <v>-</v>
      </c>
      <c r="AL123" s="264">
        <f t="shared" si="25"/>
        <v>128677</v>
      </c>
      <c r="AM123" s="118">
        <v>0</v>
      </c>
      <c r="AN123" s="118">
        <v>0</v>
      </c>
      <c r="AO123" s="118">
        <v>0</v>
      </c>
      <c r="AP123" s="118">
        <v>128677</v>
      </c>
      <c r="AQ123" s="118">
        <v>0</v>
      </c>
      <c r="AR123" s="247">
        <v>0</v>
      </c>
      <c r="AS123" s="51">
        <v>0</v>
      </c>
      <c r="AT123" s="51">
        <v>0</v>
      </c>
      <c r="AU123" s="51">
        <v>0</v>
      </c>
      <c r="AV123" s="51">
        <v>0</v>
      </c>
      <c r="AW123" s="267">
        <f t="shared" si="19"/>
        <v>1</v>
      </c>
      <c r="AX123" s="160"/>
      <c r="AY123" s="161" t="s">
        <v>41</v>
      </c>
      <c r="AZ123" s="268" t="s">
        <v>574</v>
      </c>
      <c r="BA123" s="304" t="s">
        <v>572</v>
      </c>
      <c r="BB123" s="190" t="str">
        <f t="shared" si="15"/>
        <v>SI</v>
      </c>
      <c r="BC123" s="191" t="str">
        <f t="shared" si="16"/>
        <v>NO</v>
      </c>
      <c r="BD123" s="162">
        <f t="shared" si="27"/>
        <v>0</v>
      </c>
      <c r="BE123" s="163" t="s">
        <v>364</v>
      </c>
    </row>
    <row r="124" spans="1:57" ht="75" x14ac:dyDescent="0.25">
      <c r="A124" s="115">
        <v>30481309</v>
      </c>
      <c r="B124" s="141" t="s">
        <v>418</v>
      </c>
      <c r="C124" s="160" t="s">
        <v>309</v>
      </c>
      <c r="D124" s="108" t="s">
        <v>298</v>
      </c>
      <c r="E124" s="106" t="s">
        <v>56</v>
      </c>
      <c r="F124" s="107" t="s">
        <v>269</v>
      </c>
      <c r="G124" s="106" t="s">
        <v>37</v>
      </c>
      <c r="H124" s="194" t="s">
        <v>40</v>
      </c>
      <c r="I124" s="195">
        <v>17526</v>
      </c>
      <c r="J124" s="195">
        <v>1200</v>
      </c>
      <c r="K124" s="200"/>
      <c r="L124" s="195">
        <v>11</v>
      </c>
      <c r="M124" s="194" t="s">
        <v>97</v>
      </c>
      <c r="N124" s="195">
        <v>13.29</v>
      </c>
      <c r="O124" s="194" t="s">
        <v>93</v>
      </c>
      <c r="P124" s="194" t="s">
        <v>92</v>
      </c>
      <c r="Q124" s="194" t="s">
        <v>100</v>
      </c>
      <c r="R124" s="198"/>
      <c r="S124" s="201">
        <v>43707</v>
      </c>
      <c r="T124" s="201">
        <v>44007</v>
      </c>
      <c r="U124" s="200">
        <v>1</v>
      </c>
      <c r="V124" s="110" t="s">
        <v>353</v>
      </c>
      <c r="W124" s="326">
        <v>0</v>
      </c>
      <c r="X124" s="118"/>
      <c r="Y124" s="118"/>
      <c r="Z124" s="118"/>
      <c r="AA124" s="118"/>
      <c r="AB124" s="51"/>
      <c r="AC124" s="51"/>
      <c r="AD124" s="51"/>
      <c r="AE124" s="51"/>
      <c r="AF124" s="51"/>
      <c r="AG124" s="51"/>
      <c r="AH124" s="51"/>
      <c r="AI124" s="51"/>
      <c r="AJ124" s="248">
        <f t="shared" si="17"/>
        <v>0</v>
      </c>
      <c r="AK124" s="249" t="str">
        <f t="shared" si="18"/>
        <v>-</v>
      </c>
      <c r="AL124" s="264">
        <f t="shared" si="25"/>
        <v>167448</v>
      </c>
      <c r="AM124" s="118">
        <v>0</v>
      </c>
      <c r="AN124" s="118">
        <v>0</v>
      </c>
      <c r="AO124" s="118">
        <v>167448</v>
      </c>
      <c r="AP124" s="118">
        <v>0</v>
      </c>
      <c r="AQ124" s="118">
        <v>0</v>
      </c>
      <c r="AR124" s="247">
        <v>0</v>
      </c>
      <c r="AS124" s="51">
        <v>0</v>
      </c>
      <c r="AT124" s="51">
        <v>0</v>
      </c>
      <c r="AU124" s="51">
        <v>0</v>
      </c>
      <c r="AV124" s="51">
        <v>0</v>
      </c>
      <c r="AW124" s="267">
        <f t="shared" si="19"/>
        <v>1</v>
      </c>
      <c r="AX124" s="160"/>
      <c r="AY124" s="161" t="s">
        <v>41</v>
      </c>
      <c r="AZ124" s="268" t="s">
        <v>574</v>
      </c>
      <c r="BA124" s="304" t="s">
        <v>572</v>
      </c>
      <c r="BB124" s="190" t="str">
        <f t="shared" si="15"/>
        <v>SI</v>
      </c>
      <c r="BC124" s="191" t="str">
        <f t="shared" si="16"/>
        <v>NO</v>
      </c>
      <c r="BD124" s="162">
        <f t="shared" si="27"/>
        <v>0</v>
      </c>
      <c r="BE124" s="163" t="s">
        <v>364</v>
      </c>
    </row>
    <row r="125" spans="1:57" ht="60" x14ac:dyDescent="0.25">
      <c r="A125" s="115">
        <v>30481309</v>
      </c>
      <c r="B125" s="107" t="s">
        <v>456</v>
      </c>
      <c r="C125" s="107" t="s">
        <v>309</v>
      </c>
      <c r="D125" s="108" t="s">
        <v>298</v>
      </c>
      <c r="E125" s="106" t="s">
        <v>65</v>
      </c>
      <c r="F125" s="107" t="s">
        <v>225</v>
      </c>
      <c r="G125" s="106" t="s">
        <v>37</v>
      </c>
      <c r="H125" s="194" t="s">
        <v>40</v>
      </c>
      <c r="I125" s="195">
        <v>23612</v>
      </c>
      <c r="J125" s="195">
        <v>380</v>
      </c>
      <c r="K125" s="196">
        <f>J125/I125</f>
        <v>1.6093511773674404E-2</v>
      </c>
      <c r="L125" s="195">
        <v>5</v>
      </c>
      <c r="M125" s="194" t="s">
        <v>97</v>
      </c>
      <c r="N125" s="195">
        <v>15</v>
      </c>
      <c r="O125" s="194" t="s">
        <v>93</v>
      </c>
      <c r="P125" s="194" t="s">
        <v>92</v>
      </c>
      <c r="Q125" s="194" t="s">
        <v>100</v>
      </c>
      <c r="R125" s="198">
        <v>469713.48200000002</v>
      </c>
      <c r="S125" s="199">
        <v>43453</v>
      </c>
      <c r="T125" s="199">
        <v>43753</v>
      </c>
      <c r="U125" s="200">
        <v>1</v>
      </c>
      <c r="V125" s="110" t="s">
        <v>353</v>
      </c>
      <c r="W125" s="326">
        <v>0</v>
      </c>
      <c r="X125" s="118"/>
      <c r="Y125" s="118"/>
      <c r="Z125" s="118"/>
      <c r="AA125" s="118"/>
      <c r="AB125" s="51"/>
      <c r="AC125" s="51"/>
      <c r="AD125" s="51"/>
      <c r="AE125" s="51"/>
      <c r="AF125" s="51"/>
      <c r="AG125" s="51"/>
      <c r="AH125" s="51"/>
      <c r="AI125" s="51"/>
      <c r="AJ125" s="248">
        <f t="shared" si="17"/>
        <v>0</v>
      </c>
      <c r="AK125" s="249" t="str">
        <f t="shared" si="18"/>
        <v>-</v>
      </c>
      <c r="AL125" s="264">
        <f t="shared" si="25"/>
        <v>476457</v>
      </c>
      <c r="AM125" s="118">
        <v>0</v>
      </c>
      <c r="AN125" s="118">
        <v>1</v>
      </c>
      <c r="AO125" s="118">
        <v>407977</v>
      </c>
      <c r="AP125" s="118">
        <v>68479</v>
      </c>
      <c r="AQ125" s="118">
        <v>0</v>
      </c>
      <c r="AR125" s="247">
        <v>0</v>
      </c>
      <c r="AS125" s="51">
        <v>0</v>
      </c>
      <c r="AT125" s="51">
        <v>0</v>
      </c>
      <c r="AU125" s="51">
        <v>0</v>
      </c>
      <c r="AV125" s="51">
        <v>0</v>
      </c>
      <c r="AW125" s="267">
        <f t="shared" si="19"/>
        <v>1</v>
      </c>
      <c r="AX125" s="160"/>
      <c r="AY125" s="161" t="s">
        <v>41</v>
      </c>
      <c r="AZ125" s="268" t="s">
        <v>574</v>
      </c>
      <c r="BA125" s="304" t="s">
        <v>572</v>
      </c>
      <c r="BB125" s="190" t="str">
        <f t="shared" si="15"/>
        <v>SI</v>
      </c>
      <c r="BC125" s="191" t="str">
        <f t="shared" si="16"/>
        <v>NO</v>
      </c>
      <c r="BD125" s="162">
        <f t="shared" si="27"/>
        <v>0</v>
      </c>
      <c r="BE125" s="163" t="s">
        <v>364</v>
      </c>
    </row>
    <row r="126" spans="1:57" ht="60" x14ac:dyDescent="0.25">
      <c r="A126" s="115">
        <v>30481309</v>
      </c>
      <c r="B126" s="107" t="s">
        <v>457</v>
      </c>
      <c r="C126" s="107" t="s">
        <v>309</v>
      </c>
      <c r="D126" s="108" t="s">
        <v>298</v>
      </c>
      <c r="E126" s="106" t="s">
        <v>324</v>
      </c>
      <c r="F126" s="106" t="s">
        <v>223</v>
      </c>
      <c r="G126" s="106" t="s">
        <v>37</v>
      </c>
      <c r="H126" s="194" t="s">
        <v>40</v>
      </c>
      <c r="I126" s="195">
        <v>6138</v>
      </c>
      <c r="J126" s="195">
        <v>672</v>
      </c>
      <c r="K126" s="196">
        <f>J126/I126</f>
        <v>0.10948191593352884</v>
      </c>
      <c r="L126" s="195">
        <v>7</v>
      </c>
      <c r="M126" s="194" t="s">
        <v>97</v>
      </c>
      <c r="N126" s="195">
        <v>14</v>
      </c>
      <c r="O126" s="310" t="s">
        <v>5</v>
      </c>
      <c r="P126" s="310" t="s">
        <v>99</v>
      </c>
      <c r="Q126" s="194" t="s">
        <v>100</v>
      </c>
      <c r="R126" s="198">
        <v>338496.96499999997</v>
      </c>
      <c r="S126" s="201">
        <v>43679</v>
      </c>
      <c r="T126" s="283">
        <v>43889</v>
      </c>
      <c r="U126" s="200">
        <v>0.55000000000000004</v>
      </c>
      <c r="V126" s="110" t="s">
        <v>353</v>
      </c>
      <c r="W126" s="326">
        <v>0</v>
      </c>
      <c r="X126" s="118"/>
      <c r="Y126" s="118"/>
      <c r="Z126" s="118"/>
      <c r="AA126" s="118"/>
      <c r="AB126" s="51"/>
      <c r="AC126" s="51"/>
      <c r="AD126" s="51"/>
      <c r="AE126" s="51"/>
      <c r="AF126" s="51"/>
      <c r="AG126" s="51"/>
      <c r="AH126" s="51"/>
      <c r="AI126" s="51"/>
      <c r="AJ126" s="248">
        <f t="shared" si="17"/>
        <v>0</v>
      </c>
      <c r="AK126" s="249" t="str">
        <f t="shared" si="18"/>
        <v>-</v>
      </c>
      <c r="AL126" s="264">
        <f t="shared" si="25"/>
        <v>155421</v>
      </c>
      <c r="AM126" s="118">
        <v>0</v>
      </c>
      <c r="AN126" s="118">
        <v>1</v>
      </c>
      <c r="AO126" s="118">
        <v>122834</v>
      </c>
      <c r="AP126" s="118">
        <v>32586</v>
      </c>
      <c r="AQ126" s="118">
        <v>0</v>
      </c>
      <c r="AR126" s="247">
        <v>0</v>
      </c>
      <c r="AS126" s="51">
        <v>0</v>
      </c>
      <c r="AT126" s="51">
        <v>0</v>
      </c>
      <c r="AU126" s="51">
        <v>0</v>
      </c>
      <c r="AV126" s="51">
        <v>0</v>
      </c>
      <c r="AW126" s="267">
        <f t="shared" si="19"/>
        <v>1</v>
      </c>
      <c r="AX126" s="160"/>
      <c r="AY126" s="161" t="s">
        <v>40</v>
      </c>
      <c r="AZ126" s="268" t="s">
        <v>574</v>
      </c>
      <c r="BA126" s="304" t="s">
        <v>640</v>
      </c>
      <c r="BB126" s="190" t="str">
        <f t="shared" si="15"/>
        <v>SI</v>
      </c>
      <c r="BC126" s="191" t="str">
        <f t="shared" si="16"/>
        <v>NO</v>
      </c>
      <c r="BD126" s="162">
        <f t="shared" si="27"/>
        <v>0</v>
      </c>
      <c r="BE126" s="163" t="s">
        <v>364</v>
      </c>
    </row>
    <row r="127" spans="1:57" ht="60" x14ac:dyDescent="0.25">
      <c r="A127" s="115">
        <v>30481309</v>
      </c>
      <c r="B127" s="107" t="s">
        <v>458</v>
      </c>
      <c r="C127" s="107" t="s">
        <v>309</v>
      </c>
      <c r="D127" s="108" t="s">
        <v>298</v>
      </c>
      <c r="E127" s="106" t="s">
        <v>306</v>
      </c>
      <c r="F127" s="107" t="s">
        <v>257</v>
      </c>
      <c r="G127" s="106" t="s">
        <v>37</v>
      </c>
      <c r="H127" s="194" t="s">
        <v>40</v>
      </c>
      <c r="I127" s="195">
        <v>28523</v>
      </c>
      <c r="J127" s="195">
        <v>272</v>
      </c>
      <c r="K127" s="196">
        <f>J127/I127</f>
        <v>9.5361637976369949E-3</v>
      </c>
      <c r="L127" s="195">
        <v>2</v>
      </c>
      <c r="M127" s="194" t="s">
        <v>97</v>
      </c>
      <c r="N127" s="195">
        <v>4</v>
      </c>
      <c r="O127" s="194" t="s">
        <v>93</v>
      </c>
      <c r="P127" s="194" t="s">
        <v>92</v>
      </c>
      <c r="Q127" s="194" t="s">
        <v>100</v>
      </c>
      <c r="R127" s="198">
        <v>137175.58100000001</v>
      </c>
      <c r="S127" s="199">
        <v>43447</v>
      </c>
      <c r="T127" s="201">
        <v>43627</v>
      </c>
      <c r="U127" s="200">
        <v>1</v>
      </c>
      <c r="V127" s="110" t="s">
        <v>353</v>
      </c>
      <c r="W127" s="326">
        <v>0</v>
      </c>
      <c r="X127" s="118"/>
      <c r="Y127" s="118"/>
      <c r="Z127" s="118"/>
      <c r="AA127" s="118"/>
      <c r="AB127" s="51"/>
      <c r="AC127" s="51"/>
      <c r="AD127" s="51"/>
      <c r="AE127" s="51"/>
      <c r="AF127" s="51"/>
      <c r="AG127" s="51"/>
      <c r="AH127" s="51"/>
      <c r="AI127" s="51"/>
      <c r="AJ127" s="248">
        <f t="shared" si="17"/>
        <v>0</v>
      </c>
      <c r="AK127" s="249" t="str">
        <f t="shared" si="18"/>
        <v>-</v>
      </c>
      <c r="AL127" s="264">
        <f t="shared" si="25"/>
        <v>107612</v>
      </c>
      <c r="AM127" s="118">
        <v>0</v>
      </c>
      <c r="AN127" s="118">
        <v>1</v>
      </c>
      <c r="AO127" s="118">
        <v>107611</v>
      </c>
      <c r="AP127" s="118">
        <v>0</v>
      </c>
      <c r="AQ127" s="118">
        <v>0</v>
      </c>
      <c r="AR127" s="247">
        <v>0</v>
      </c>
      <c r="AS127" s="51">
        <v>0</v>
      </c>
      <c r="AT127" s="51">
        <v>0</v>
      </c>
      <c r="AU127" s="51">
        <v>0</v>
      </c>
      <c r="AV127" s="51">
        <v>0</v>
      </c>
      <c r="AW127" s="267">
        <f t="shared" si="19"/>
        <v>1</v>
      </c>
      <c r="AX127" s="160"/>
      <c r="AY127" s="161" t="s">
        <v>41</v>
      </c>
      <c r="AZ127" s="268" t="s">
        <v>574</v>
      </c>
      <c r="BA127" s="304" t="s">
        <v>572</v>
      </c>
      <c r="BB127" s="190" t="str">
        <f t="shared" si="15"/>
        <v>SI</v>
      </c>
      <c r="BC127" s="191" t="str">
        <f t="shared" si="16"/>
        <v>NO</v>
      </c>
      <c r="BD127" s="162">
        <f t="shared" si="27"/>
        <v>0</v>
      </c>
      <c r="BE127" s="163" t="s">
        <v>364</v>
      </c>
    </row>
    <row r="128" spans="1:57" ht="75" x14ac:dyDescent="0.25">
      <c r="A128" s="115">
        <v>30481309</v>
      </c>
      <c r="B128" s="107" t="s">
        <v>459</v>
      </c>
      <c r="C128" s="107" t="s">
        <v>309</v>
      </c>
      <c r="D128" s="108" t="s">
        <v>298</v>
      </c>
      <c r="E128" s="106" t="s">
        <v>53</v>
      </c>
      <c r="F128" s="107" t="s">
        <v>224</v>
      </c>
      <c r="G128" s="106" t="s">
        <v>37</v>
      </c>
      <c r="H128" s="194" t="s">
        <v>40</v>
      </c>
      <c r="I128" s="195">
        <v>282415</v>
      </c>
      <c r="J128" s="195">
        <v>1260</v>
      </c>
      <c r="K128" s="196">
        <f>J128/I128</f>
        <v>4.4615193952162596E-3</v>
      </c>
      <c r="L128" s="195">
        <v>15</v>
      </c>
      <c r="M128" s="194" t="s">
        <v>97</v>
      </c>
      <c r="N128" s="195">
        <v>15</v>
      </c>
      <c r="O128" s="194" t="s">
        <v>93</v>
      </c>
      <c r="P128" s="194" t="s">
        <v>92</v>
      </c>
      <c r="Q128" s="194" t="s">
        <v>100</v>
      </c>
      <c r="R128" s="198">
        <v>334210</v>
      </c>
      <c r="S128" s="199">
        <v>43447</v>
      </c>
      <c r="T128" s="199">
        <v>43747</v>
      </c>
      <c r="U128" s="200">
        <v>1</v>
      </c>
      <c r="V128" s="110" t="s">
        <v>353</v>
      </c>
      <c r="W128" s="326">
        <v>0</v>
      </c>
      <c r="X128" s="118"/>
      <c r="Y128" s="118"/>
      <c r="Z128" s="118"/>
      <c r="AA128" s="118"/>
      <c r="AB128" s="51"/>
      <c r="AC128" s="51"/>
      <c r="AD128" s="51"/>
      <c r="AE128" s="51"/>
      <c r="AF128" s="51"/>
      <c r="AG128" s="51"/>
      <c r="AH128" s="51"/>
      <c r="AI128" s="51"/>
      <c r="AJ128" s="248">
        <f t="shared" si="17"/>
        <v>0</v>
      </c>
      <c r="AK128" s="249" t="str">
        <f t="shared" si="18"/>
        <v>-</v>
      </c>
      <c r="AL128" s="264">
        <f t="shared" si="25"/>
        <v>312315</v>
      </c>
      <c r="AM128" s="118">
        <v>0</v>
      </c>
      <c r="AN128" s="118">
        <v>1</v>
      </c>
      <c r="AO128" s="118">
        <v>312314</v>
      </c>
      <c r="AP128" s="118">
        <v>0</v>
      </c>
      <c r="AQ128" s="118">
        <v>0</v>
      </c>
      <c r="AR128" s="247">
        <v>0</v>
      </c>
      <c r="AS128" s="51">
        <v>0</v>
      </c>
      <c r="AT128" s="51">
        <v>0</v>
      </c>
      <c r="AU128" s="51">
        <v>0</v>
      </c>
      <c r="AV128" s="51">
        <v>0</v>
      </c>
      <c r="AW128" s="267">
        <f t="shared" si="19"/>
        <v>1</v>
      </c>
      <c r="AX128" s="160"/>
      <c r="AY128" s="161" t="s">
        <v>41</v>
      </c>
      <c r="AZ128" s="268" t="s">
        <v>574</v>
      </c>
      <c r="BA128" s="304" t="s">
        <v>572</v>
      </c>
      <c r="BB128" s="190" t="str">
        <f t="shared" si="15"/>
        <v>SI</v>
      </c>
      <c r="BC128" s="191" t="str">
        <f t="shared" si="16"/>
        <v>NO</v>
      </c>
      <c r="BD128" s="162">
        <f t="shared" si="27"/>
        <v>0</v>
      </c>
      <c r="BE128" s="163" t="s">
        <v>364</v>
      </c>
    </row>
    <row r="129" spans="1:59" ht="60" x14ac:dyDescent="0.25">
      <c r="A129" s="115">
        <v>30481309</v>
      </c>
      <c r="B129" s="107" t="s">
        <v>460</v>
      </c>
      <c r="C129" s="107" t="s">
        <v>309</v>
      </c>
      <c r="D129" s="108" t="s">
        <v>298</v>
      </c>
      <c r="E129" s="106" t="s">
        <v>89</v>
      </c>
      <c r="F129" s="106" t="s">
        <v>100</v>
      </c>
      <c r="G129" s="106" t="s">
        <v>37</v>
      </c>
      <c r="H129" s="195" t="s">
        <v>100</v>
      </c>
      <c r="I129" s="195" t="s">
        <v>100</v>
      </c>
      <c r="J129" s="195" t="s">
        <v>100</v>
      </c>
      <c r="K129" s="200" t="s">
        <v>100</v>
      </c>
      <c r="L129" s="195" t="s">
        <v>100</v>
      </c>
      <c r="M129" s="194" t="s">
        <v>90</v>
      </c>
      <c r="N129" s="195" t="s">
        <v>100</v>
      </c>
      <c r="O129" s="310" t="s">
        <v>5</v>
      </c>
      <c r="P129" s="310" t="s">
        <v>81</v>
      </c>
      <c r="Q129" s="194" t="s">
        <v>100</v>
      </c>
      <c r="R129" s="198">
        <v>214577</v>
      </c>
      <c r="S129" s="199">
        <v>43430</v>
      </c>
      <c r="T129" s="280">
        <v>43795</v>
      </c>
      <c r="U129" s="200">
        <v>1</v>
      </c>
      <c r="V129" s="110" t="s">
        <v>353</v>
      </c>
      <c r="W129" s="326">
        <v>0</v>
      </c>
      <c r="X129" s="118"/>
      <c r="Y129" s="118"/>
      <c r="Z129" s="118"/>
      <c r="AA129" s="118"/>
      <c r="AB129" s="51"/>
      <c r="AC129" s="51"/>
      <c r="AD129" s="51"/>
      <c r="AE129" s="51"/>
      <c r="AF129" s="51"/>
      <c r="AG129" s="51"/>
      <c r="AH129" s="51"/>
      <c r="AI129" s="51"/>
      <c r="AJ129" s="248">
        <f t="shared" si="17"/>
        <v>0</v>
      </c>
      <c r="AK129" s="249" t="str">
        <f t="shared" si="18"/>
        <v>-</v>
      </c>
      <c r="AL129" s="264">
        <f t="shared" si="25"/>
        <v>195612</v>
      </c>
      <c r="AM129" s="118">
        <v>0</v>
      </c>
      <c r="AN129" s="118">
        <v>0</v>
      </c>
      <c r="AO129" s="118">
        <v>195612</v>
      </c>
      <c r="AP129" s="118">
        <v>0</v>
      </c>
      <c r="AQ129" s="118">
        <v>0</v>
      </c>
      <c r="AR129" s="247">
        <v>0</v>
      </c>
      <c r="AS129" s="51">
        <v>0</v>
      </c>
      <c r="AT129" s="51">
        <v>0</v>
      </c>
      <c r="AU129" s="51">
        <v>0</v>
      </c>
      <c r="AV129" s="51">
        <v>0</v>
      </c>
      <c r="AW129" s="267">
        <f t="shared" si="19"/>
        <v>1</v>
      </c>
      <c r="AX129" s="114"/>
      <c r="AY129" s="161" t="s">
        <v>41</v>
      </c>
      <c r="AZ129" s="268" t="s">
        <v>574</v>
      </c>
      <c r="BA129" s="304" t="s">
        <v>572</v>
      </c>
      <c r="BB129" s="190" t="str">
        <f t="shared" si="15"/>
        <v>SI</v>
      </c>
      <c r="BC129" s="191" t="str">
        <f t="shared" si="16"/>
        <v>NO</v>
      </c>
      <c r="BD129" s="162">
        <f t="shared" si="27"/>
        <v>0</v>
      </c>
      <c r="BE129" s="163" t="s">
        <v>364</v>
      </c>
    </row>
    <row r="130" spans="1:59" ht="75" x14ac:dyDescent="0.25">
      <c r="A130" s="115">
        <v>30481309</v>
      </c>
      <c r="B130" s="111" t="s">
        <v>461</v>
      </c>
      <c r="C130" s="107" t="s">
        <v>309</v>
      </c>
      <c r="D130" s="108" t="s">
        <v>298</v>
      </c>
      <c r="E130" s="106" t="s">
        <v>89</v>
      </c>
      <c r="F130" s="106" t="s">
        <v>100</v>
      </c>
      <c r="G130" s="106" t="s">
        <v>37</v>
      </c>
      <c r="H130" s="195" t="s">
        <v>100</v>
      </c>
      <c r="I130" s="195" t="s">
        <v>100</v>
      </c>
      <c r="J130" s="195" t="s">
        <v>100</v>
      </c>
      <c r="K130" s="200" t="s">
        <v>100</v>
      </c>
      <c r="L130" s="195" t="s">
        <v>100</v>
      </c>
      <c r="M130" s="194" t="s">
        <v>90</v>
      </c>
      <c r="N130" s="195" t="s">
        <v>100</v>
      </c>
      <c r="O130" s="310" t="s">
        <v>5</v>
      </c>
      <c r="P130" s="310" t="s">
        <v>81</v>
      </c>
      <c r="Q130" s="194" t="s">
        <v>100</v>
      </c>
      <c r="R130" s="198">
        <v>215025</v>
      </c>
      <c r="S130" s="201">
        <v>43578</v>
      </c>
      <c r="T130" s="283">
        <v>43943</v>
      </c>
      <c r="U130" s="200">
        <v>1</v>
      </c>
      <c r="V130" s="110" t="s">
        <v>353</v>
      </c>
      <c r="W130" s="326">
        <v>0</v>
      </c>
      <c r="X130" s="118"/>
      <c r="Y130" s="118"/>
      <c r="Z130" s="118"/>
      <c r="AA130" s="118"/>
      <c r="AB130" s="51"/>
      <c r="AC130" s="51"/>
      <c r="AD130" s="51"/>
      <c r="AE130" s="51"/>
      <c r="AF130" s="51"/>
      <c r="AG130" s="51"/>
      <c r="AH130" s="51"/>
      <c r="AI130" s="51"/>
      <c r="AJ130" s="248">
        <f t="shared" si="17"/>
        <v>0</v>
      </c>
      <c r="AK130" s="249" t="str">
        <f t="shared" si="18"/>
        <v>-</v>
      </c>
      <c r="AL130" s="264">
        <f t="shared" si="25"/>
        <v>217390</v>
      </c>
      <c r="AM130" s="118">
        <v>0</v>
      </c>
      <c r="AN130" s="118">
        <v>0</v>
      </c>
      <c r="AO130" s="118">
        <v>118694</v>
      </c>
      <c r="AP130" s="118">
        <v>98696</v>
      </c>
      <c r="AQ130" s="118">
        <v>0</v>
      </c>
      <c r="AR130" s="247">
        <v>0</v>
      </c>
      <c r="AS130" s="51">
        <v>0</v>
      </c>
      <c r="AT130" s="51">
        <v>0</v>
      </c>
      <c r="AU130" s="51">
        <v>0</v>
      </c>
      <c r="AV130" s="51">
        <v>0</v>
      </c>
      <c r="AW130" s="267">
        <f t="shared" si="19"/>
        <v>1</v>
      </c>
      <c r="AX130" s="114"/>
      <c r="AY130" s="161" t="s">
        <v>41</v>
      </c>
      <c r="AZ130" s="268" t="s">
        <v>574</v>
      </c>
      <c r="BA130" s="304" t="s">
        <v>572</v>
      </c>
      <c r="BB130" s="190" t="str">
        <f t="shared" si="15"/>
        <v>SI</v>
      </c>
      <c r="BC130" s="191" t="str">
        <f t="shared" si="16"/>
        <v>NO</v>
      </c>
      <c r="BD130" s="162">
        <f t="shared" si="27"/>
        <v>0</v>
      </c>
      <c r="BE130" s="163" t="s">
        <v>364</v>
      </c>
    </row>
    <row r="131" spans="1:59" ht="45" x14ac:dyDescent="0.25">
      <c r="A131" s="115">
        <v>30481309</v>
      </c>
      <c r="B131" s="111" t="s">
        <v>462</v>
      </c>
      <c r="C131" s="107" t="s">
        <v>309</v>
      </c>
      <c r="D131" s="108" t="s">
        <v>52</v>
      </c>
      <c r="E131" s="106" t="s">
        <v>89</v>
      </c>
      <c r="F131" s="106" t="s">
        <v>100</v>
      </c>
      <c r="G131" s="106" t="s">
        <v>37</v>
      </c>
      <c r="H131" s="210" t="s">
        <v>100</v>
      </c>
      <c r="I131" s="210" t="s">
        <v>100</v>
      </c>
      <c r="J131" s="210" t="s">
        <v>100</v>
      </c>
      <c r="K131" s="211" t="s">
        <v>100</v>
      </c>
      <c r="L131" s="210" t="s">
        <v>100</v>
      </c>
      <c r="M131" s="212" t="s">
        <v>90</v>
      </c>
      <c r="N131" s="210" t="s">
        <v>100</v>
      </c>
      <c r="O131" s="311" t="s">
        <v>5</v>
      </c>
      <c r="P131" s="311" t="s">
        <v>81</v>
      </c>
      <c r="Q131" s="212" t="s">
        <v>100</v>
      </c>
      <c r="R131" s="213">
        <v>199832</v>
      </c>
      <c r="S131" s="214">
        <v>43439</v>
      </c>
      <c r="T131" s="312">
        <v>43804</v>
      </c>
      <c r="U131" s="211">
        <v>1</v>
      </c>
      <c r="V131" s="110" t="s">
        <v>353</v>
      </c>
      <c r="W131" s="326">
        <v>0</v>
      </c>
      <c r="X131" s="118"/>
      <c r="Y131" s="118"/>
      <c r="Z131" s="118"/>
      <c r="AA131" s="118"/>
      <c r="AB131" s="51"/>
      <c r="AC131" s="51"/>
      <c r="AD131" s="51"/>
      <c r="AE131" s="51"/>
      <c r="AF131" s="51"/>
      <c r="AG131" s="51"/>
      <c r="AH131" s="51"/>
      <c r="AI131" s="51"/>
      <c r="AJ131" s="248">
        <f t="shared" si="17"/>
        <v>0</v>
      </c>
      <c r="AK131" s="249" t="str">
        <f t="shared" si="18"/>
        <v>-</v>
      </c>
      <c r="AL131" s="264">
        <f t="shared" si="25"/>
        <v>184340</v>
      </c>
      <c r="AM131" s="118">
        <v>0</v>
      </c>
      <c r="AN131" s="118">
        <v>0</v>
      </c>
      <c r="AO131" s="118">
        <v>175220</v>
      </c>
      <c r="AP131" s="118">
        <v>9120</v>
      </c>
      <c r="AQ131" s="118">
        <v>0</v>
      </c>
      <c r="AR131" s="247">
        <v>0</v>
      </c>
      <c r="AS131" s="51">
        <v>0</v>
      </c>
      <c r="AT131" s="51">
        <v>0</v>
      </c>
      <c r="AU131" s="51">
        <v>0</v>
      </c>
      <c r="AV131" s="51">
        <v>0</v>
      </c>
      <c r="AW131" s="267">
        <f t="shared" si="19"/>
        <v>1</v>
      </c>
      <c r="AX131" s="114"/>
      <c r="AY131" s="161" t="s">
        <v>41</v>
      </c>
      <c r="AZ131" s="268" t="s">
        <v>574</v>
      </c>
      <c r="BA131" s="304" t="s">
        <v>572</v>
      </c>
      <c r="BB131" s="190" t="str">
        <f t="shared" si="15"/>
        <v>SI</v>
      </c>
      <c r="BC131" s="191" t="str">
        <f t="shared" si="16"/>
        <v>NO</v>
      </c>
      <c r="BD131" s="162">
        <f t="shared" si="27"/>
        <v>0</v>
      </c>
      <c r="BE131" s="163" t="s">
        <v>364</v>
      </c>
    </row>
    <row r="132" spans="1:59" ht="30" x14ac:dyDescent="0.25">
      <c r="A132" s="143">
        <v>40002704</v>
      </c>
      <c r="B132" s="144" t="s">
        <v>281</v>
      </c>
      <c r="C132" s="144" t="s">
        <v>309</v>
      </c>
      <c r="D132" s="143" t="s">
        <v>63</v>
      </c>
      <c r="E132" s="145" t="s">
        <v>63</v>
      </c>
      <c r="F132" s="145" t="s">
        <v>100</v>
      </c>
      <c r="G132" s="145" t="s">
        <v>37</v>
      </c>
      <c r="H132" s="145" t="s">
        <v>40</v>
      </c>
      <c r="I132" s="202">
        <v>380036</v>
      </c>
      <c r="J132" s="202">
        <v>13788</v>
      </c>
      <c r="K132" s="203">
        <f t="shared" ref="K132:K142" si="30">J132/I132</f>
        <v>3.6280773400414697E-2</v>
      </c>
      <c r="L132" s="202">
        <v>61</v>
      </c>
      <c r="M132" s="145" t="s">
        <v>97</v>
      </c>
      <c r="N132" s="202">
        <v>269</v>
      </c>
      <c r="O132" s="145" t="s">
        <v>5</v>
      </c>
      <c r="P132" s="145" t="s">
        <v>5</v>
      </c>
      <c r="Q132" s="145" t="s">
        <v>100</v>
      </c>
      <c r="R132" s="148">
        <v>85216569</v>
      </c>
      <c r="S132" s="146">
        <v>43435</v>
      </c>
      <c r="T132" s="146">
        <v>46357</v>
      </c>
      <c r="U132" s="147">
        <v>0</v>
      </c>
      <c r="V132" s="146" t="s">
        <v>353</v>
      </c>
      <c r="W132" s="149">
        <v>719512</v>
      </c>
      <c r="X132" s="149">
        <f t="shared" ref="X132:AI132" si="31">SUM(X133:X151)</f>
        <v>0</v>
      </c>
      <c r="Y132" s="149">
        <f t="shared" si="31"/>
        <v>127239</v>
      </c>
      <c r="Z132" s="149">
        <f t="shared" si="31"/>
        <v>223500</v>
      </c>
      <c r="AA132" s="149">
        <f t="shared" si="31"/>
        <v>118347</v>
      </c>
      <c r="AB132" s="130">
        <f t="shared" si="31"/>
        <v>40000</v>
      </c>
      <c r="AC132" s="130">
        <f t="shared" si="31"/>
        <v>218776</v>
      </c>
      <c r="AD132" s="130">
        <f t="shared" si="31"/>
        <v>0</v>
      </c>
      <c r="AE132" s="130">
        <f t="shared" si="31"/>
        <v>0</v>
      </c>
      <c r="AF132" s="130">
        <f t="shared" si="31"/>
        <v>0</v>
      </c>
      <c r="AG132" s="130">
        <f t="shared" si="31"/>
        <v>0</v>
      </c>
      <c r="AH132" s="130">
        <f t="shared" si="31"/>
        <v>0</v>
      </c>
      <c r="AI132" s="130">
        <f t="shared" si="31"/>
        <v>0</v>
      </c>
      <c r="AJ132" s="248">
        <f t="shared" si="17"/>
        <v>727862</v>
      </c>
      <c r="AK132" s="249">
        <f t="shared" si="18"/>
        <v>0.70799999999999996</v>
      </c>
      <c r="AL132" s="149">
        <f t="shared" si="25"/>
        <v>56814708</v>
      </c>
      <c r="AM132" s="149">
        <v>0</v>
      </c>
      <c r="AN132" s="149">
        <v>6</v>
      </c>
      <c r="AO132" s="149">
        <v>1143491</v>
      </c>
      <c r="AP132" s="149">
        <v>3926075</v>
      </c>
      <c r="AQ132" s="149">
        <f>SUM(AQ133:AQ151)</f>
        <v>1817274</v>
      </c>
      <c r="AR132" s="130">
        <f>SUM(AR133:AR151)</f>
        <v>727862</v>
      </c>
      <c r="AS132" s="130">
        <v>12300000</v>
      </c>
      <c r="AT132" s="130">
        <v>12300000</v>
      </c>
      <c r="AU132" s="130">
        <v>12300000</v>
      </c>
      <c r="AV132" s="130">
        <v>12300000</v>
      </c>
      <c r="AW132" s="267">
        <f t="shared" si="19"/>
        <v>0.13017636207863639</v>
      </c>
      <c r="AX132" s="150"/>
      <c r="AY132" s="151" t="s">
        <v>41</v>
      </c>
      <c r="AZ132" s="269" t="s">
        <v>574</v>
      </c>
      <c r="BA132" s="304" t="s">
        <v>640</v>
      </c>
      <c r="BB132" s="190" t="str">
        <f t="shared" si="15"/>
        <v>SI</v>
      </c>
      <c r="BC132" s="191" t="str">
        <f t="shared" si="16"/>
        <v>NO</v>
      </c>
      <c r="BD132" s="162">
        <f t="shared" si="27"/>
        <v>1</v>
      </c>
      <c r="BE132" s="164" t="s">
        <v>364</v>
      </c>
    </row>
    <row r="133" spans="1:59" s="41" customFormat="1" ht="30" x14ac:dyDescent="0.25">
      <c r="A133" s="115">
        <v>40002704</v>
      </c>
      <c r="B133" s="107" t="s">
        <v>419</v>
      </c>
      <c r="C133" s="107" t="s">
        <v>309</v>
      </c>
      <c r="D133" s="108" t="s">
        <v>298</v>
      </c>
      <c r="E133" s="106" t="s">
        <v>183</v>
      </c>
      <c r="F133" s="156"/>
      <c r="G133" s="106" t="s">
        <v>37</v>
      </c>
      <c r="H133" s="215" t="s">
        <v>40</v>
      </c>
      <c r="I133" s="216">
        <v>24598</v>
      </c>
      <c r="J133" s="216">
        <v>4525</v>
      </c>
      <c r="K133" s="217">
        <f t="shared" si="30"/>
        <v>0.18395804536954224</v>
      </c>
      <c r="L133" s="216"/>
      <c r="M133" s="215" t="s">
        <v>97</v>
      </c>
      <c r="N133" s="216"/>
      <c r="O133" s="317" t="s">
        <v>5</v>
      </c>
      <c r="P133" s="317" t="s">
        <v>299</v>
      </c>
      <c r="Q133" s="215" t="s">
        <v>100</v>
      </c>
      <c r="R133" s="218">
        <v>436947</v>
      </c>
      <c r="S133" s="219" t="s">
        <v>100</v>
      </c>
      <c r="T133" s="314" t="s">
        <v>100</v>
      </c>
      <c r="U133" s="220" t="s">
        <v>100</v>
      </c>
      <c r="V133" s="110" t="s">
        <v>353</v>
      </c>
      <c r="W133" s="326">
        <v>0</v>
      </c>
      <c r="X133" s="118"/>
      <c r="Y133" s="118"/>
      <c r="Z133" s="118"/>
      <c r="AA133" s="118"/>
      <c r="AB133" s="51"/>
      <c r="AC133" s="51"/>
      <c r="AD133" s="51"/>
      <c r="AE133" s="51"/>
      <c r="AF133" s="51"/>
      <c r="AG133" s="51"/>
      <c r="AH133" s="51"/>
      <c r="AI133" s="51"/>
      <c r="AJ133" s="248">
        <f t="shared" si="17"/>
        <v>0</v>
      </c>
      <c r="AK133" s="249" t="str">
        <f t="shared" si="18"/>
        <v>-</v>
      </c>
      <c r="AL133" s="264">
        <f t="shared" si="25"/>
        <v>0</v>
      </c>
      <c r="AM133" s="118">
        <v>0</v>
      </c>
      <c r="AN133" s="118">
        <v>0</v>
      </c>
      <c r="AO133" s="118">
        <v>0</v>
      </c>
      <c r="AP133" s="118">
        <v>0</v>
      </c>
      <c r="AQ133" s="118">
        <v>0</v>
      </c>
      <c r="AR133" s="247">
        <v>0</v>
      </c>
      <c r="AS133" s="51">
        <v>0</v>
      </c>
      <c r="AT133" s="51">
        <v>0</v>
      </c>
      <c r="AU133" s="51">
        <v>0</v>
      </c>
      <c r="AV133" s="51">
        <v>0</v>
      </c>
      <c r="AW133" s="267" t="str">
        <f t="shared" si="19"/>
        <v>-</v>
      </c>
      <c r="AX133" s="141"/>
      <c r="AY133" s="161" t="s">
        <v>40</v>
      </c>
      <c r="AZ133" s="268" t="s">
        <v>574</v>
      </c>
      <c r="BA133" s="304" t="s">
        <v>640</v>
      </c>
      <c r="BB133" s="190" t="str">
        <f t="shared" si="15"/>
        <v>SI</v>
      </c>
      <c r="BC133" s="191" t="str">
        <f t="shared" si="16"/>
        <v>NO</v>
      </c>
      <c r="BD133" s="162">
        <f t="shared" si="27"/>
        <v>0</v>
      </c>
      <c r="BE133" s="163" t="s">
        <v>364</v>
      </c>
      <c r="BF133" s="37"/>
      <c r="BG133" s="40"/>
    </row>
    <row r="134" spans="1:59" ht="45" x14ac:dyDescent="0.25">
      <c r="A134" s="115">
        <v>40002704</v>
      </c>
      <c r="B134" s="107" t="s">
        <v>463</v>
      </c>
      <c r="C134" s="107" t="s">
        <v>309</v>
      </c>
      <c r="D134" s="108" t="s">
        <v>298</v>
      </c>
      <c r="E134" s="106" t="s">
        <v>180</v>
      </c>
      <c r="F134" s="156" t="s">
        <v>312</v>
      </c>
      <c r="G134" s="106" t="s">
        <v>37</v>
      </c>
      <c r="H134" s="194" t="s">
        <v>40</v>
      </c>
      <c r="I134" s="195">
        <v>11611</v>
      </c>
      <c r="J134" s="195">
        <v>756</v>
      </c>
      <c r="K134" s="196">
        <f t="shared" si="30"/>
        <v>6.5110670915511148E-2</v>
      </c>
      <c r="L134" s="195">
        <v>9</v>
      </c>
      <c r="M134" s="194" t="s">
        <v>97</v>
      </c>
      <c r="N134" s="195" t="s">
        <v>594</v>
      </c>
      <c r="O134" s="194" t="s">
        <v>5</v>
      </c>
      <c r="P134" s="194" t="s">
        <v>5</v>
      </c>
      <c r="Q134" s="194" t="s">
        <v>100</v>
      </c>
      <c r="R134" s="198">
        <v>513889</v>
      </c>
      <c r="S134" s="199">
        <v>44257</v>
      </c>
      <c r="T134" s="201">
        <v>44587</v>
      </c>
      <c r="U134" s="200">
        <v>0.5</v>
      </c>
      <c r="V134" s="110" t="s">
        <v>353</v>
      </c>
      <c r="W134" s="326">
        <v>406468</v>
      </c>
      <c r="X134" s="118">
        <v>0</v>
      </c>
      <c r="Y134" s="118">
        <v>107692</v>
      </c>
      <c r="Z134" s="118">
        <v>40000</v>
      </c>
      <c r="AA134" s="118">
        <v>0</v>
      </c>
      <c r="AB134" s="51">
        <v>40000</v>
      </c>
      <c r="AC134" s="51">
        <v>218776</v>
      </c>
      <c r="AD134" s="51">
        <v>0</v>
      </c>
      <c r="AE134" s="51">
        <v>0</v>
      </c>
      <c r="AF134" s="51">
        <v>0</v>
      </c>
      <c r="AG134" s="51">
        <v>0</v>
      </c>
      <c r="AH134" s="51">
        <v>0</v>
      </c>
      <c r="AI134" s="51">
        <v>0</v>
      </c>
      <c r="AJ134" s="248">
        <f t="shared" si="17"/>
        <v>406468</v>
      </c>
      <c r="AK134" s="249">
        <f t="shared" si="18"/>
        <v>0.46200000000000002</v>
      </c>
      <c r="AL134" s="264">
        <f t="shared" si="25"/>
        <v>683760</v>
      </c>
      <c r="AM134" s="118">
        <v>0</v>
      </c>
      <c r="AN134" s="118">
        <v>0</v>
      </c>
      <c r="AO134" s="118">
        <v>1</v>
      </c>
      <c r="AP134" s="118">
        <v>0</v>
      </c>
      <c r="AQ134" s="118">
        <v>277291</v>
      </c>
      <c r="AR134" s="247">
        <v>406468</v>
      </c>
      <c r="AS134" s="51">
        <v>0</v>
      </c>
      <c r="AT134" s="51">
        <v>0</v>
      </c>
      <c r="AU134" s="51">
        <v>0</v>
      </c>
      <c r="AV134" s="51">
        <v>0</v>
      </c>
      <c r="AW134" s="267">
        <f t="shared" si="19"/>
        <v>0.68003978003978005</v>
      </c>
      <c r="AX134" s="141" t="s">
        <v>663</v>
      </c>
      <c r="AY134" s="161" t="s">
        <v>41</v>
      </c>
      <c r="AZ134" s="268" t="s">
        <v>574</v>
      </c>
      <c r="BA134" s="304" t="s">
        <v>640</v>
      </c>
      <c r="BB134" s="190" t="str">
        <f t="shared" si="15"/>
        <v>SI</v>
      </c>
      <c r="BC134" s="191" t="str">
        <f t="shared" si="16"/>
        <v>NO</v>
      </c>
      <c r="BD134" s="162">
        <f t="shared" si="27"/>
        <v>0</v>
      </c>
      <c r="BE134" s="163" t="s">
        <v>364</v>
      </c>
    </row>
    <row r="135" spans="1:59" ht="45" x14ac:dyDescent="0.25">
      <c r="A135" s="115">
        <v>40002704</v>
      </c>
      <c r="B135" s="107" t="s">
        <v>464</v>
      </c>
      <c r="C135" s="107" t="s">
        <v>309</v>
      </c>
      <c r="D135" s="108" t="s">
        <v>298</v>
      </c>
      <c r="E135" s="106" t="s">
        <v>180</v>
      </c>
      <c r="F135" s="156" t="s">
        <v>361</v>
      </c>
      <c r="G135" s="106" t="s">
        <v>37</v>
      </c>
      <c r="H135" s="194" t="s">
        <v>40</v>
      </c>
      <c r="I135" s="195">
        <v>11611</v>
      </c>
      <c r="J135" s="195"/>
      <c r="K135" s="196">
        <f t="shared" si="30"/>
        <v>0</v>
      </c>
      <c r="L135" s="195"/>
      <c r="M135" s="194" t="s">
        <v>97</v>
      </c>
      <c r="N135" s="195">
        <v>15</v>
      </c>
      <c r="O135" s="310" t="s">
        <v>93</v>
      </c>
      <c r="P135" s="310" t="s">
        <v>92</v>
      </c>
      <c r="Q135" s="194" t="s">
        <v>100</v>
      </c>
      <c r="R135" s="198">
        <v>483529</v>
      </c>
      <c r="S135" s="221">
        <v>43956</v>
      </c>
      <c r="T135" s="315">
        <v>44256</v>
      </c>
      <c r="U135" s="281">
        <v>1</v>
      </c>
      <c r="V135" s="110" t="s">
        <v>353</v>
      </c>
      <c r="W135" s="326">
        <v>0</v>
      </c>
      <c r="X135" s="118"/>
      <c r="Y135" s="118"/>
      <c r="Z135" s="118"/>
      <c r="AA135" s="118"/>
      <c r="AB135" s="51"/>
      <c r="AC135" s="51"/>
      <c r="AD135" s="51"/>
      <c r="AE135" s="51"/>
      <c r="AF135" s="51"/>
      <c r="AG135" s="51"/>
      <c r="AH135" s="51"/>
      <c r="AI135" s="51"/>
      <c r="AJ135" s="248">
        <f t="shared" si="17"/>
        <v>0</v>
      </c>
      <c r="AK135" s="249" t="str">
        <f t="shared" si="18"/>
        <v>-</v>
      </c>
      <c r="AL135" s="264">
        <f t="shared" si="25"/>
        <v>600460</v>
      </c>
      <c r="AM135" s="118">
        <v>0</v>
      </c>
      <c r="AN135" s="118">
        <v>0</v>
      </c>
      <c r="AO135" s="118">
        <v>1</v>
      </c>
      <c r="AP135" s="118">
        <v>482408</v>
      </c>
      <c r="AQ135" s="118">
        <v>118051</v>
      </c>
      <c r="AR135" s="247">
        <v>0</v>
      </c>
      <c r="AS135" s="51">
        <v>0</v>
      </c>
      <c r="AT135" s="51">
        <v>0</v>
      </c>
      <c r="AU135" s="51">
        <v>0</v>
      </c>
      <c r="AV135" s="51">
        <v>0</v>
      </c>
      <c r="AW135" s="267">
        <f t="shared" si="19"/>
        <v>1</v>
      </c>
      <c r="AX135" s="160"/>
      <c r="AY135" s="161" t="s">
        <v>41</v>
      </c>
      <c r="AZ135" s="268" t="s">
        <v>574</v>
      </c>
      <c r="BA135" s="304" t="s">
        <v>640</v>
      </c>
      <c r="BB135" s="190" t="str">
        <f t="shared" si="15"/>
        <v>SI</v>
      </c>
      <c r="BC135" s="191" t="str">
        <f t="shared" si="16"/>
        <v>NO</v>
      </c>
      <c r="BD135" s="162">
        <f t="shared" si="27"/>
        <v>0</v>
      </c>
      <c r="BE135" s="163" t="s">
        <v>364</v>
      </c>
    </row>
    <row r="136" spans="1:59" s="41" customFormat="1" ht="120" x14ac:dyDescent="0.25">
      <c r="A136" s="115">
        <v>40002704</v>
      </c>
      <c r="B136" s="107" t="s">
        <v>420</v>
      </c>
      <c r="C136" s="107" t="s">
        <v>309</v>
      </c>
      <c r="D136" s="108" t="s">
        <v>298</v>
      </c>
      <c r="E136" s="106" t="s">
        <v>176</v>
      </c>
      <c r="F136" s="156" t="s">
        <v>259</v>
      </c>
      <c r="G136" s="106" t="s">
        <v>37</v>
      </c>
      <c r="H136" s="194" t="s">
        <v>40</v>
      </c>
      <c r="I136" s="195">
        <v>24606</v>
      </c>
      <c r="J136" s="195">
        <v>2376</v>
      </c>
      <c r="K136" s="196">
        <f t="shared" si="30"/>
        <v>9.6561814191660572E-2</v>
      </c>
      <c r="L136" s="195">
        <v>18</v>
      </c>
      <c r="M136" s="194" t="s">
        <v>97</v>
      </c>
      <c r="N136" s="195">
        <v>20</v>
      </c>
      <c r="O136" s="194" t="s">
        <v>93</v>
      </c>
      <c r="P136" s="194" t="s">
        <v>92</v>
      </c>
      <c r="Q136" s="194" t="s">
        <v>100</v>
      </c>
      <c r="R136" s="198">
        <v>430359</v>
      </c>
      <c r="S136" s="201">
        <v>43587</v>
      </c>
      <c r="T136" s="199">
        <v>43797</v>
      </c>
      <c r="U136" s="200">
        <v>1</v>
      </c>
      <c r="V136" s="110" t="s">
        <v>353</v>
      </c>
      <c r="W136" s="326">
        <v>0</v>
      </c>
      <c r="X136" s="118"/>
      <c r="Y136" s="118"/>
      <c r="Z136" s="118"/>
      <c r="AA136" s="118"/>
      <c r="AB136" s="51"/>
      <c r="AC136" s="51"/>
      <c r="AD136" s="51"/>
      <c r="AE136" s="51"/>
      <c r="AF136" s="51"/>
      <c r="AG136" s="51"/>
      <c r="AH136" s="51"/>
      <c r="AI136" s="51"/>
      <c r="AJ136" s="248">
        <f t="shared" si="17"/>
        <v>0</v>
      </c>
      <c r="AK136" s="249" t="str">
        <f t="shared" si="18"/>
        <v>-</v>
      </c>
      <c r="AL136" s="264">
        <f t="shared" si="25"/>
        <v>381406</v>
      </c>
      <c r="AM136" s="118">
        <v>0</v>
      </c>
      <c r="AN136" s="118">
        <v>1</v>
      </c>
      <c r="AO136" s="118">
        <v>381405</v>
      </c>
      <c r="AP136" s="118">
        <v>0</v>
      </c>
      <c r="AQ136" s="118">
        <v>0</v>
      </c>
      <c r="AR136" s="247">
        <v>0</v>
      </c>
      <c r="AS136" s="51">
        <v>0</v>
      </c>
      <c r="AT136" s="51">
        <v>0</v>
      </c>
      <c r="AU136" s="51">
        <v>0</v>
      </c>
      <c r="AV136" s="51">
        <v>0</v>
      </c>
      <c r="AW136" s="267">
        <f t="shared" si="19"/>
        <v>1</v>
      </c>
      <c r="AX136" s="160"/>
      <c r="AY136" s="161" t="s">
        <v>41</v>
      </c>
      <c r="AZ136" s="268" t="s">
        <v>574</v>
      </c>
      <c r="BA136" s="304" t="s">
        <v>572</v>
      </c>
      <c r="BB136" s="190" t="str">
        <f t="shared" si="15"/>
        <v>SI</v>
      </c>
      <c r="BC136" s="191" t="str">
        <f t="shared" si="16"/>
        <v>NO</v>
      </c>
      <c r="BD136" s="162">
        <f t="shared" si="27"/>
        <v>0</v>
      </c>
      <c r="BE136" s="163" t="s">
        <v>364</v>
      </c>
      <c r="BF136" s="37"/>
      <c r="BG136" s="40"/>
    </row>
    <row r="137" spans="1:59" ht="45" x14ac:dyDescent="0.25">
      <c r="A137" s="115">
        <v>40002704</v>
      </c>
      <c r="B137" s="107" t="s">
        <v>465</v>
      </c>
      <c r="C137" s="107" t="s">
        <v>309</v>
      </c>
      <c r="D137" s="108" t="s">
        <v>298</v>
      </c>
      <c r="E137" s="106" t="s">
        <v>181</v>
      </c>
      <c r="F137" s="156" t="s">
        <v>313</v>
      </c>
      <c r="G137" s="106" t="s">
        <v>37</v>
      </c>
      <c r="H137" s="194" t="s">
        <v>40</v>
      </c>
      <c r="I137" s="195">
        <v>11996</v>
      </c>
      <c r="J137" s="195">
        <v>896</v>
      </c>
      <c r="K137" s="196">
        <f t="shared" si="30"/>
        <v>7.4691563854618212E-2</v>
      </c>
      <c r="L137" s="195">
        <v>8</v>
      </c>
      <c r="M137" s="194" t="s">
        <v>97</v>
      </c>
      <c r="N137" s="195">
        <v>21.15</v>
      </c>
      <c r="O137" s="310" t="s">
        <v>5</v>
      </c>
      <c r="P137" s="310" t="s">
        <v>99</v>
      </c>
      <c r="Q137" s="194" t="s">
        <v>100</v>
      </c>
      <c r="R137" s="198">
        <v>711743</v>
      </c>
      <c r="S137" s="201">
        <v>43735</v>
      </c>
      <c r="T137" s="283">
        <v>43975</v>
      </c>
      <c r="U137" s="200">
        <v>0</v>
      </c>
      <c r="V137" s="110" t="s">
        <v>353</v>
      </c>
      <c r="W137" s="326">
        <v>0</v>
      </c>
      <c r="X137" s="118"/>
      <c r="Y137" s="118"/>
      <c r="Z137" s="118"/>
      <c r="AA137" s="118"/>
      <c r="AB137" s="51"/>
      <c r="AC137" s="51"/>
      <c r="AD137" s="51"/>
      <c r="AE137" s="51"/>
      <c r="AF137" s="51"/>
      <c r="AG137" s="51"/>
      <c r="AH137" s="51"/>
      <c r="AI137" s="51"/>
      <c r="AJ137" s="248">
        <f t="shared" si="17"/>
        <v>0</v>
      </c>
      <c r="AK137" s="249" t="str">
        <f t="shared" si="18"/>
        <v>-</v>
      </c>
      <c r="AL137" s="264">
        <f t="shared" si="25"/>
        <v>47882</v>
      </c>
      <c r="AM137" s="118">
        <v>0</v>
      </c>
      <c r="AN137" s="118">
        <v>0</v>
      </c>
      <c r="AO137" s="118">
        <v>47881</v>
      </c>
      <c r="AP137" s="118">
        <v>1</v>
      </c>
      <c r="AQ137" s="118">
        <v>0</v>
      </c>
      <c r="AR137" s="247">
        <v>0</v>
      </c>
      <c r="AS137" s="51">
        <v>0</v>
      </c>
      <c r="AT137" s="51">
        <v>0</v>
      </c>
      <c r="AU137" s="51">
        <v>0</v>
      </c>
      <c r="AV137" s="51">
        <v>0</v>
      </c>
      <c r="AW137" s="267">
        <f t="shared" si="19"/>
        <v>1</v>
      </c>
      <c r="AX137" s="160"/>
      <c r="AY137" s="161" t="s">
        <v>40</v>
      </c>
      <c r="AZ137" s="268" t="s">
        <v>574</v>
      </c>
      <c r="BA137" s="304" t="s">
        <v>640</v>
      </c>
      <c r="BB137" s="190" t="str">
        <f t="shared" si="15"/>
        <v>SI</v>
      </c>
      <c r="BC137" s="191" t="str">
        <f t="shared" si="16"/>
        <v>NO</v>
      </c>
      <c r="BD137" s="162">
        <f t="shared" si="27"/>
        <v>0</v>
      </c>
      <c r="BE137" s="163" t="s">
        <v>364</v>
      </c>
    </row>
    <row r="138" spans="1:59" ht="90" x14ac:dyDescent="0.25">
      <c r="A138" s="115">
        <v>40002704</v>
      </c>
      <c r="B138" s="107" t="s">
        <v>466</v>
      </c>
      <c r="C138" s="107" t="s">
        <v>309</v>
      </c>
      <c r="D138" s="108" t="s">
        <v>298</v>
      </c>
      <c r="E138" s="106" t="s">
        <v>182</v>
      </c>
      <c r="F138" s="156" t="s">
        <v>263</v>
      </c>
      <c r="G138" s="106" t="s">
        <v>37</v>
      </c>
      <c r="H138" s="194" t="s">
        <v>40</v>
      </c>
      <c r="I138" s="195">
        <v>76126</v>
      </c>
      <c r="J138" s="195">
        <v>1500</v>
      </c>
      <c r="K138" s="196">
        <f t="shared" si="30"/>
        <v>1.9704174657804167E-2</v>
      </c>
      <c r="L138" s="195">
        <v>15</v>
      </c>
      <c r="M138" s="194" t="s">
        <v>97</v>
      </c>
      <c r="N138" s="195">
        <v>22.39</v>
      </c>
      <c r="O138" s="194" t="s">
        <v>93</v>
      </c>
      <c r="P138" s="194" t="s">
        <v>92</v>
      </c>
      <c r="Q138" s="194" t="s">
        <v>100</v>
      </c>
      <c r="R138" s="198">
        <v>618132</v>
      </c>
      <c r="S138" s="201">
        <v>43795</v>
      </c>
      <c r="T138" s="201">
        <v>44095</v>
      </c>
      <c r="U138" s="200">
        <v>0.99780000000000002</v>
      </c>
      <c r="V138" s="110" t="s">
        <v>353</v>
      </c>
      <c r="W138" s="326">
        <v>0</v>
      </c>
      <c r="X138" s="118"/>
      <c r="Y138" s="118"/>
      <c r="Z138" s="118"/>
      <c r="AA138" s="118"/>
      <c r="AB138" s="51"/>
      <c r="AC138" s="51"/>
      <c r="AD138" s="51"/>
      <c r="AE138" s="51"/>
      <c r="AF138" s="51"/>
      <c r="AG138" s="51"/>
      <c r="AH138" s="51"/>
      <c r="AI138" s="51"/>
      <c r="AJ138" s="248">
        <f t="shared" si="17"/>
        <v>0</v>
      </c>
      <c r="AK138" s="249" t="str">
        <f t="shared" si="18"/>
        <v>-</v>
      </c>
      <c r="AL138" s="264">
        <f t="shared" si="25"/>
        <v>496752</v>
      </c>
      <c r="AM138" s="118">
        <v>0</v>
      </c>
      <c r="AN138" s="118">
        <v>0</v>
      </c>
      <c r="AO138" s="118">
        <v>0</v>
      </c>
      <c r="AP138" s="118">
        <v>496752</v>
      </c>
      <c r="AQ138" s="118">
        <v>0</v>
      </c>
      <c r="AR138" s="247">
        <v>0</v>
      </c>
      <c r="AS138" s="51">
        <v>0</v>
      </c>
      <c r="AT138" s="51">
        <v>0</v>
      </c>
      <c r="AU138" s="51">
        <v>0</v>
      </c>
      <c r="AV138" s="51">
        <v>0</v>
      </c>
      <c r="AW138" s="267">
        <f t="shared" si="19"/>
        <v>1</v>
      </c>
      <c r="AX138" s="160"/>
      <c r="AY138" s="161" t="s">
        <v>41</v>
      </c>
      <c r="AZ138" s="268" t="s">
        <v>574</v>
      </c>
      <c r="BA138" s="304" t="s">
        <v>572</v>
      </c>
      <c r="BB138" s="190" t="str">
        <f t="shared" si="15"/>
        <v>SI</v>
      </c>
      <c r="BC138" s="191" t="str">
        <f t="shared" si="16"/>
        <v>NO</v>
      </c>
      <c r="BD138" s="162">
        <f t="shared" si="27"/>
        <v>0</v>
      </c>
      <c r="BE138" s="163" t="s">
        <v>364</v>
      </c>
    </row>
    <row r="139" spans="1:59" ht="30" x14ac:dyDescent="0.25">
      <c r="A139" s="115">
        <v>40002704</v>
      </c>
      <c r="B139" s="107" t="s">
        <v>421</v>
      </c>
      <c r="C139" s="107" t="s">
        <v>309</v>
      </c>
      <c r="D139" s="108" t="s">
        <v>298</v>
      </c>
      <c r="E139" s="106" t="s">
        <v>182</v>
      </c>
      <c r="F139" s="156"/>
      <c r="G139" s="106" t="s">
        <v>37</v>
      </c>
      <c r="H139" s="194" t="s">
        <v>40</v>
      </c>
      <c r="I139" s="195">
        <v>76126</v>
      </c>
      <c r="J139" s="195">
        <v>6550</v>
      </c>
      <c r="K139" s="196">
        <f t="shared" si="30"/>
        <v>8.6041562672411531E-2</v>
      </c>
      <c r="L139" s="195"/>
      <c r="M139" s="194" t="s">
        <v>97</v>
      </c>
      <c r="N139" s="195"/>
      <c r="O139" s="194" t="s">
        <v>5</v>
      </c>
      <c r="P139" s="194" t="s">
        <v>299</v>
      </c>
      <c r="Q139" s="194" t="s">
        <v>100</v>
      </c>
      <c r="R139" s="198">
        <v>483529</v>
      </c>
      <c r="S139" s="201">
        <v>43738</v>
      </c>
      <c r="T139" s="201">
        <v>44926</v>
      </c>
      <c r="U139" s="200">
        <v>0</v>
      </c>
      <c r="V139" s="110" t="s">
        <v>353</v>
      </c>
      <c r="W139" s="326">
        <v>0</v>
      </c>
      <c r="X139" s="118"/>
      <c r="Y139" s="118"/>
      <c r="Z139" s="118"/>
      <c r="AA139" s="118"/>
      <c r="AB139" s="51"/>
      <c r="AC139" s="51"/>
      <c r="AD139" s="51"/>
      <c r="AE139" s="51"/>
      <c r="AF139" s="51"/>
      <c r="AG139" s="51"/>
      <c r="AH139" s="51"/>
      <c r="AI139" s="51"/>
      <c r="AJ139" s="248">
        <f t="shared" si="17"/>
        <v>0</v>
      </c>
      <c r="AK139" s="249" t="str">
        <f t="shared" si="18"/>
        <v>-</v>
      </c>
      <c r="AL139" s="264">
        <f t="shared" si="25"/>
        <v>0</v>
      </c>
      <c r="AM139" s="118">
        <v>0</v>
      </c>
      <c r="AN139" s="118">
        <v>0</v>
      </c>
      <c r="AO139" s="118">
        <v>0</v>
      </c>
      <c r="AP139" s="118">
        <v>0</v>
      </c>
      <c r="AQ139" s="118">
        <v>0</v>
      </c>
      <c r="AR139" s="247">
        <v>0</v>
      </c>
      <c r="AS139" s="51">
        <v>0</v>
      </c>
      <c r="AT139" s="51">
        <v>0</v>
      </c>
      <c r="AU139" s="51">
        <v>0</v>
      </c>
      <c r="AV139" s="51">
        <v>0</v>
      </c>
      <c r="AW139" s="267" t="str">
        <f t="shared" si="19"/>
        <v>-</v>
      </c>
      <c r="AX139" s="141"/>
      <c r="AY139" s="161" t="s">
        <v>40</v>
      </c>
      <c r="AZ139" s="268" t="s">
        <v>574</v>
      </c>
      <c r="BA139" s="304" t="s">
        <v>640</v>
      </c>
      <c r="BB139" s="190" t="str">
        <f t="shared" si="15"/>
        <v>SI</v>
      </c>
      <c r="BC139" s="191" t="str">
        <f t="shared" si="16"/>
        <v>NO</v>
      </c>
      <c r="BD139" s="162">
        <f t="shared" si="27"/>
        <v>0</v>
      </c>
      <c r="BE139" s="163" t="s">
        <v>364</v>
      </c>
    </row>
    <row r="140" spans="1:59" ht="120" x14ac:dyDescent="0.25">
      <c r="A140" s="115">
        <v>40002704</v>
      </c>
      <c r="B140" s="107" t="s">
        <v>467</v>
      </c>
      <c r="C140" s="107" t="s">
        <v>309</v>
      </c>
      <c r="D140" s="108" t="s">
        <v>298</v>
      </c>
      <c r="E140" s="106" t="s">
        <v>177</v>
      </c>
      <c r="F140" s="156" t="s">
        <v>221</v>
      </c>
      <c r="G140" s="106" t="s">
        <v>37</v>
      </c>
      <c r="H140" s="194" t="s">
        <v>40</v>
      </c>
      <c r="I140" s="195">
        <v>12450</v>
      </c>
      <c r="J140" s="195">
        <v>2112</v>
      </c>
      <c r="K140" s="196">
        <f t="shared" si="30"/>
        <v>0.16963855421686747</v>
      </c>
      <c r="L140" s="195">
        <v>24</v>
      </c>
      <c r="M140" s="194" t="s">
        <v>97</v>
      </c>
      <c r="N140" s="195">
        <v>20</v>
      </c>
      <c r="O140" s="194" t="s">
        <v>93</v>
      </c>
      <c r="P140" s="194" t="s">
        <v>92</v>
      </c>
      <c r="Q140" s="194" t="s">
        <v>100</v>
      </c>
      <c r="R140" s="198">
        <v>395604.66700000002</v>
      </c>
      <c r="S140" s="201">
        <v>43622</v>
      </c>
      <c r="T140" s="201">
        <v>43862</v>
      </c>
      <c r="U140" s="200">
        <v>0.63</v>
      </c>
      <c r="V140" s="110" t="s">
        <v>353</v>
      </c>
      <c r="W140" s="326">
        <v>0</v>
      </c>
      <c r="X140" s="118"/>
      <c r="Y140" s="118"/>
      <c r="Z140" s="118"/>
      <c r="AA140" s="118"/>
      <c r="AB140" s="51"/>
      <c r="AC140" s="341"/>
      <c r="AD140" s="51"/>
      <c r="AE140" s="51"/>
      <c r="AF140" s="51"/>
      <c r="AG140" s="51"/>
      <c r="AH140" s="51"/>
      <c r="AI140" s="51"/>
      <c r="AJ140" s="248">
        <f t="shared" si="17"/>
        <v>0</v>
      </c>
      <c r="AK140" s="249" t="str">
        <f t="shared" si="18"/>
        <v>-</v>
      </c>
      <c r="AL140" s="264">
        <f t="shared" si="25"/>
        <v>359246</v>
      </c>
      <c r="AM140" s="118">
        <v>0</v>
      </c>
      <c r="AN140" s="118">
        <v>1</v>
      </c>
      <c r="AO140" s="118">
        <v>135211</v>
      </c>
      <c r="AP140" s="118">
        <v>224034</v>
      </c>
      <c r="AQ140" s="118">
        <v>0</v>
      </c>
      <c r="AR140" s="247">
        <v>0</v>
      </c>
      <c r="AS140" s="51">
        <v>0</v>
      </c>
      <c r="AT140" s="51">
        <v>0</v>
      </c>
      <c r="AU140" s="51">
        <v>0</v>
      </c>
      <c r="AV140" s="51">
        <v>0</v>
      </c>
      <c r="AW140" s="267">
        <f t="shared" si="19"/>
        <v>1</v>
      </c>
      <c r="AX140" s="160"/>
      <c r="AY140" s="161" t="s">
        <v>41</v>
      </c>
      <c r="AZ140" s="268" t="s">
        <v>574</v>
      </c>
      <c r="BA140" s="304" t="s">
        <v>572</v>
      </c>
      <c r="BB140" s="190" t="str">
        <f t="shared" si="15"/>
        <v>SI</v>
      </c>
      <c r="BC140" s="191" t="str">
        <f t="shared" si="16"/>
        <v>NO</v>
      </c>
      <c r="BD140" s="162">
        <f t="shared" si="27"/>
        <v>0</v>
      </c>
      <c r="BE140" s="163" t="s">
        <v>364</v>
      </c>
    </row>
    <row r="141" spans="1:59" ht="90" x14ac:dyDescent="0.25">
      <c r="A141" s="115">
        <v>40002704</v>
      </c>
      <c r="B141" s="107" t="s">
        <v>468</v>
      </c>
      <c r="C141" s="107" t="s">
        <v>309</v>
      </c>
      <c r="D141" s="108" t="s">
        <v>298</v>
      </c>
      <c r="E141" s="106" t="s">
        <v>177</v>
      </c>
      <c r="F141" s="156" t="s">
        <v>220</v>
      </c>
      <c r="G141" s="106" t="s">
        <v>37</v>
      </c>
      <c r="H141" s="194" t="s">
        <v>40</v>
      </c>
      <c r="I141" s="195">
        <v>12450</v>
      </c>
      <c r="J141" s="195">
        <v>1496</v>
      </c>
      <c r="K141" s="196">
        <f t="shared" si="30"/>
        <v>0.12016064257028113</v>
      </c>
      <c r="L141" s="195">
        <v>17</v>
      </c>
      <c r="M141" s="194" t="s">
        <v>97</v>
      </c>
      <c r="N141" s="195">
        <v>20</v>
      </c>
      <c r="O141" s="194" t="s">
        <v>93</v>
      </c>
      <c r="P141" s="194" t="s">
        <v>92</v>
      </c>
      <c r="Q141" s="194" t="s">
        <v>100</v>
      </c>
      <c r="R141" s="198">
        <v>443238.65500000003</v>
      </c>
      <c r="S141" s="199">
        <v>43785</v>
      </c>
      <c r="T141" s="201">
        <v>44115</v>
      </c>
      <c r="U141" s="200">
        <v>1</v>
      </c>
      <c r="V141" s="110" t="s">
        <v>353</v>
      </c>
      <c r="W141" s="326">
        <v>0</v>
      </c>
      <c r="X141" s="118"/>
      <c r="Y141" s="118"/>
      <c r="Z141" s="118"/>
      <c r="AA141" s="118"/>
      <c r="AB141" s="51"/>
      <c r="AC141" s="51"/>
      <c r="AD141" s="51"/>
      <c r="AE141" s="51"/>
      <c r="AF141" s="51"/>
      <c r="AG141" s="51"/>
      <c r="AH141" s="51"/>
      <c r="AI141" s="51"/>
      <c r="AJ141" s="248">
        <f t="shared" si="17"/>
        <v>0</v>
      </c>
      <c r="AK141" s="249" t="str">
        <f t="shared" si="18"/>
        <v>-</v>
      </c>
      <c r="AL141" s="264">
        <f t="shared" si="25"/>
        <v>650467</v>
      </c>
      <c r="AM141" s="118">
        <v>0</v>
      </c>
      <c r="AN141" s="118">
        <v>1</v>
      </c>
      <c r="AO141" s="118">
        <v>50248</v>
      </c>
      <c r="AP141" s="118">
        <v>551517</v>
      </c>
      <c r="AQ141" s="118">
        <v>48701</v>
      </c>
      <c r="AR141" s="247">
        <v>0</v>
      </c>
      <c r="AS141" s="51">
        <v>0</v>
      </c>
      <c r="AT141" s="51">
        <v>0</v>
      </c>
      <c r="AU141" s="51">
        <v>0</v>
      </c>
      <c r="AV141" s="51">
        <v>0</v>
      </c>
      <c r="AW141" s="267">
        <f t="shared" si="19"/>
        <v>1</v>
      </c>
      <c r="AX141" s="286"/>
      <c r="AY141" s="161" t="s">
        <v>41</v>
      </c>
      <c r="AZ141" s="268" t="s">
        <v>574</v>
      </c>
      <c r="BA141" s="304" t="s">
        <v>640</v>
      </c>
      <c r="BB141" s="190" t="str">
        <f t="shared" si="15"/>
        <v>SI</v>
      </c>
      <c r="BC141" s="191" t="str">
        <f t="shared" si="16"/>
        <v>NO</v>
      </c>
      <c r="BD141" s="162">
        <f t="shared" si="27"/>
        <v>0</v>
      </c>
      <c r="BE141" s="163" t="s">
        <v>364</v>
      </c>
    </row>
    <row r="142" spans="1:59" ht="45" x14ac:dyDescent="0.25">
      <c r="A142" s="115">
        <v>40002704</v>
      </c>
      <c r="B142" s="107" t="s">
        <v>469</v>
      </c>
      <c r="C142" s="107" t="s">
        <v>309</v>
      </c>
      <c r="D142" s="108" t="s">
        <v>298</v>
      </c>
      <c r="E142" s="106" t="s">
        <v>178</v>
      </c>
      <c r="F142" s="156" t="s">
        <v>258</v>
      </c>
      <c r="G142" s="106" t="s">
        <v>37</v>
      </c>
      <c r="H142" s="194" t="s">
        <v>40</v>
      </c>
      <c r="I142" s="195">
        <v>9722</v>
      </c>
      <c r="J142" s="195">
        <v>216</v>
      </c>
      <c r="K142" s="196">
        <f t="shared" si="30"/>
        <v>2.2217650689158611E-2</v>
      </c>
      <c r="L142" s="195">
        <v>2</v>
      </c>
      <c r="M142" s="194" t="s">
        <v>97</v>
      </c>
      <c r="N142" s="195">
        <v>7</v>
      </c>
      <c r="O142" s="310" t="s">
        <v>5</v>
      </c>
      <c r="P142" s="310" t="s">
        <v>99</v>
      </c>
      <c r="Q142" s="194" t="s">
        <v>100</v>
      </c>
      <c r="R142" s="198">
        <v>288599.14</v>
      </c>
      <c r="S142" s="201">
        <v>43559</v>
      </c>
      <c r="T142" s="283">
        <v>43717</v>
      </c>
      <c r="U142" s="200">
        <v>0.91</v>
      </c>
      <c r="V142" s="110" t="s">
        <v>353</v>
      </c>
      <c r="W142" s="326">
        <v>0</v>
      </c>
      <c r="X142" s="118"/>
      <c r="Y142" s="118"/>
      <c r="Z142" s="118"/>
      <c r="AA142" s="118"/>
      <c r="AB142" s="51"/>
      <c r="AC142" s="51"/>
      <c r="AD142" s="51"/>
      <c r="AE142" s="51"/>
      <c r="AF142" s="51"/>
      <c r="AG142" s="51"/>
      <c r="AH142" s="51"/>
      <c r="AI142" s="51"/>
      <c r="AJ142" s="248">
        <f t="shared" si="17"/>
        <v>0</v>
      </c>
      <c r="AK142" s="249" t="str">
        <f t="shared" si="18"/>
        <v>-</v>
      </c>
      <c r="AL142" s="264">
        <f t="shared" si="25"/>
        <v>341969</v>
      </c>
      <c r="AM142" s="118">
        <v>0</v>
      </c>
      <c r="AN142" s="118">
        <v>1</v>
      </c>
      <c r="AO142" s="118">
        <v>341968</v>
      </c>
      <c r="AP142" s="118">
        <v>0</v>
      </c>
      <c r="AQ142" s="118">
        <v>0</v>
      </c>
      <c r="AR142" s="247">
        <v>0</v>
      </c>
      <c r="AS142" s="51">
        <v>0</v>
      </c>
      <c r="AT142" s="51">
        <v>0</v>
      </c>
      <c r="AU142" s="51">
        <v>0</v>
      </c>
      <c r="AV142" s="51">
        <v>0</v>
      </c>
      <c r="AW142" s="267">
        <f t="shared" si="19"/>
        <v>1</v>
      </c>
      <c r="AX142" s="160"/>
      <c r="AY142" s="161" t="s">
        <v>40</v>
      </c>
      <c r="AZ142" s="268" t="s">
        <v>574</v>
      </c>
      <c r="BA142" s="304" t="s">
        <v>640</v>
      </c>
      <c r="BB142" s="190" t="str">
        <f t="shared" si="15"/>
        <v>SI</v>
      </c>
      <c r="BC142" s="191" t="str">
        <f t="shared" si="16"/>
        <v>NO</v>
      </c>
      <c r="BD142" s="162">
        <f t="shared" si="27"/>
        <v>0</v>
      </c>
      <c r="BE142" s="163" t="s">
        <v>364</v>
      </c>
    </row>
    <row r="143" spans="1:59" ht="30" x14ac:dyDescent="0.25">
      <c r="A143" s="115">
        <v>40002704</v>
      </c>
      <c r="B143" s="107" t="s">
        <v>443</v>
      </c>
      <c r="C143" s="107" t="s">
        <v>309</v>
      </c>
      <c r="D143" s="108" t="s">
        <v>298</v>
      </c>
      <c r="E143" s="106" t="s">
        <v>89</v>
      </c>
      <c r="F143" s="156" t="s">
        <v>100</v>
      </c>
      <c r="G143" s="106" t="s">
        <v>37</v>
      </c>
      <c r="H143" s="195" t="s">
        <v>100</v>
      </c>
      <c r="I143" s="195" t="s">
        <v>100</v>
      </c>
      <c r="J143" s="195" t="s">
        <v>100</v>
      </c>
      <c r="K143" s="200" t="s">
        <v>100</v>
      </c>
      <c r="L143" s="195" t="s">
        <v>100</v>
      </c>
      <c r="M143" s="194" t="s">
        <v>90</v>
      </c>
      <c r="N143" s="195" t="s">
        <v>100</v>
      </c>
      <c r="O143" s="310" t="s">
        <v>5</v>
      </c>
      <c r="P143" s="310" t="s">
        <v>81</v>
      </c>
      <c r="Q143" s="194" t="s">
        <v>100</v>
      </c>
      <c r="R143" s="198">
        <v>210046</v>
      </c>
      <c r="S143" s="201">
        <v>43708</v>
      </c>
      <c r="T143" s="283">
        <v>44073</v>
      </c>
      <c r="U143" s="200">
        <v>1</v>
      </c>
      <c r="V143" s="110" t="s">
        <v>353</v>
      </c>
      <c r="W143" s="326">
        <v>0</v>
      </c>
      <c r="X143" s="118"/>
      <c r="Y143" s="118"/>
      <c r="Z143" s="118"/>
      <c r="AA143" s="118"/>
      <c r="AB143" s="51"/>
      <c r="AC143" s="51"/>
      <c r="AD143" s="51"/>
      <c r="AE143" s="51"/>
      <c r="AF143" s="51"/>
      <c r="AG143" s="51"/>
      <c r="AH143" s="51"/>
      <c r="AI143" s="51"/>
      <c r="AJ143" s="248">
        <f t="shared" si="17"/>
        <v>0</v>
      </c>
      <c r="AK143" s="249" t="str">
        <f t="shared" si="18"/>
        <v>-</v>
      </c>
      <c r="AL143" s="264">
        <f t="shared" si="25"/>
        <v>200000</v>
      </c>
      <c r="AM143" s="118">
        <v>0</v>
      </c>
      <c r="AN143" s="118">
        <v>1</v>
      </c>
      <c r="AO143" s="118">
        <v>57999</v>
      </c>
      <c r="AP143" s="118">
        <v>142000</v>
      </c>
      <c r="AQ143" s="118">
        <v>0</v>
      </c>
      <c r="AR143" s="247">
        <v>0</v>
      </c>
      <c r="AS143" s="51">
        <v>0</v>
      </c>
      <c r="AT143" s="51">
        <v>0</v>
      </c>
      <c r="AU143" s="51">
        <v>0</v>
      </c>
      <c r="AV143" s="51">
        <v>0</v>
      </c>
      <c r="AW143" s="267">
        <f t="shared" si="19"/>
        <v>1</v>
      </c>
      <c r="AX143" s="114"/>
      <c r="AY143" s="161" t="s">
        <v>41</v>
      </c>
      <c r="AZ143" s="268" t="s">
        <v>574</v>
      </c>
      <c r="BA143" s="304" t="s">
        <v>572</v>
      </c>
      <c r="BB143" s="190" t="str">
        <f t="shared" ref="BB143:BB206" si="32">IF(AJ143=AR143,"SI",IF(AR143&lt;&gt;AJ143,"JUSTIFICAR DIFERENCIA"))</f>
        <v>SI</v>
      </c>
      <c r="BC143" s="191" t="str">
        <f t="shared" ref="BC143:BC206" si="33">IF(AR143&lt;&gt;AJ143,AR143-AJ143,"NO")</f>
        <v>NO</v>
      </c>
      <c r="BD143" s="162">
        <f t="shared" si="27"/>
        <v>0</v>
      </c>
      <c r="BE143" s="163" t="s">
        <v>364</v>
      </c>
    </row>
    <row r="144" spans="1:59" ht="105" x14ac:dyDescent="0.25">
      <c r="A144" s="115">
        <v>40002704</v>
      </c>
      <c r="B144" s="107" t="s">
        <v>470</v>
      </c>
      <c r="C144" s="107" t="s">
        <v>309</v>
      </c>
      <c r="D144" s="108" t="s">
        <v>298</v>
      </c>
      <c r="E144" s="106" t="s">
        <v>179</v>
      </c>
      <c r="F144" s="156" t="s">
        <v>264</v>
      </c>
      <c r="G144" s="106" t="s">
        <v>37</v>
      </c>
      <c r="H144" s="194" t="s">
        <v>40</v>
      </c>
      <c r="I144" s="195">
        <v>55478</v>
      </c>
      <c r="J144" s="195">
        <v>1512</v>
      </c>
      <c r="K144" s="196">
        <f>J144/I144</f>
        <v>2.7254046649122173E-2</v>
      </c>
      <c r="L144" s="195">
        <v>21</v>
      </c>
      <c r="M144" s="194" t="s">
        <v>97</v>
      </c>
      <c r="N144" s="195">
        <v>29</v>
      </c>
      <c r="O144" s="194" t="s">
        <v>93</v>
      </c>
      <c r="P144" s="194" t="s">
        <v>92</v>
      </c>
      <c r="Q144" s="194" t="s">
        <v>100</v>
      </c>
      <c r="R144" s="198">
        <v>716323</v>
      </c>
      <c r="S144" s="201">
        <v>43850</v>
      </c>
      <c r="T144" s="201">
        <v>44135</v>
      </c>
      <c r="U144" s="200">
        <v>1</v>
      </c>
      <c r="V144" s="110" t="s">
        <v>353</v>
      </c>
      <c r="W144" s="326">
        <v>0</v>
      </c>
      <c r="X144" s="118"/>
      <c r="Y144" s="118"/>
      <c r="Z144" s="118"/>
      <c r="AA144" s="118"/>
      <c r="AB144" s="51"/>
      <c r="AC144" s="51"/>
      <c r="AD144" s="51"/>
      <c r="AE144" s="51"/>
      <c r="AF144" s="51"/>
      <c r="AG144" s="51"/>
      <c r="AH144" s="51"/>
      <c r="AI144" s="51"/>
      <c r="AJ144" s="248">
        <f t="shared" ref="AJ144:AJ207" si="34">SUM(X144:AI144)</f>
        <v>0</v>
      </c>
      <c r="AK144" s="249" t="str">
        <f t="shared" ref="AK144:AK207" si="35">IFERROR(ROUND(SUM(X144:AB144)/W144,3),"-")</f>
        <v>-</v>
      </c>
      <c r="AL144" s="264">
        <f t="shared" si="25"/>
        <v>997091</v>
      </c>
      <c r="AM144" s="118">
        <v>0</v>
      </c>
      <c r="AN144" s="118">
        <v>0</v>
      </c>
      <c r="AO144" s="118">
        <v>69376</v>
      </c>
      <c r="AP144" s="118">
        <v>897592</v>
      </c>
      <c r="AQ144" s="118">
        <v>30123</v>
      </c>
      <c r="AR144" s="247">
        <v>0</v>
      </c>
      <c r="AS144" s="51">
        <v>0</v>
      </c>
      <c r="AT144" s="51">
        <v>0</v>
      </c>
      <c r="AU144" s="51">
        <v>0</v>
      </c>
      <c r="AV144" s="51">
        <v>0</v>
      </c>
      <c r="AW144" s="267">
        <f t="shared" ref="AW144:AW207" si="36">+IFERROR((SUM(AM144:AQ144)+SUM(X144:AB144))/AL144,"-")</f>
        <v>1</v>
      </c>
      <c r="AX144" s="160"/>
      <c r="AY144" s="161" t="s">
        <v>40</v>
      </c>
      <c r="AZ144" s="268" t="s">
        <v>574</v>
      </c>
      <c r="BA144" s="304" t="s">
        <v>640</v>
      </c>
      <c r="BB144" s="190" t="str">
        <f t="shared" si="32"/>
        <v>SI</v>
      </c>
      <c r="BC144" s="191" t="str">
        <f t="shared" si="33"/>
        <v>NO</v>
      </c>
      <c r="BD144" s="162">
        <f t="shared" ref="BD144:BD175" si="37">IF(A144=A143,0,1)</f>
        <v>0</v>
      </c>
      <c r="BE144" s="163" t="s">
        <v>364</v>
      </c>
    </row>
    <row r="145" spans="1:59" ht="30" x14ac:dyDescent="0.25">
      <c r="A145" s="115">
        <v>40002704</v>
      </c>
      <c r="B145" s="107" t="s">
        <v>444</v>
      </c>
      <c r="C145" s="107" t="s">
        <v>309</v>
      </c>
      <c r="D145" s="108" t="s">
        <v>52</v>
      </c>
      <c r="E145" s="106" t="s">
        <v>89</v>
      </c>
      <c r="F145" s="156" t="s">
        <v>100</v>
      </c>
      <c r="G145" s="106" t="s">
        <v>37</v>
      </c>
      <c r="H145" s="195" t="s">
        <v>100</v>
      </c>
      <c r="I145" s="195" t="s">
        <v>100</v>
      </c>
      <c r="J145" s="195" t="s">
        <v>100</v>
      </c>
      <c r="K145" s="200" t="s">
        <v>100</v>
      </c>
      <c r="L145" s="195" t="s">
        <v>100</v>
      </c>
      <c r="M145" s="194" t="s">
        <v>90</v>
      </c>
      <c r="N145" s="195" t="s">
        <v>100</v>
      </c>
      <c r="O145" s="310" t="s">
        <v>5</v>
      </c>
      <c r="P145" s="310" t="s">
        <v>81</v>
      </c>
      <c r="Q145" s="194" t="s">
        <v>100</v>
      </c>
      <c r="R145" s="198">
        <v>214321</v>
      </c>
      <c r="S145" s="201">
        <v>43708</v>
      </c>
      <c r="T145" s="283">
        <v>44073</v>
      </c>
      <c r="U145" s="200">
        <v>1</v>
      </c>
      <c r="V145" s="110" t="s">
        <v>353</v>
      </c>
      <c r="W145" s="326">
        <v>0</v>
      </c>
      <c r="X145" s="118"/>
      <c r="Y145" s="118"/>
      <c r="Z145" s="118"/>
      <c r="AA145" s="118"/>
      <c r="AB145" s="51"/>
      <c r="AC145" s="51"/>
      <c r="AD145" s="51"/>
      <c r="AE145" s="51"/>
      <c r="AF145" s="51"/>
      <c r="AG145" s="51"/>
      <c r="AH145" s="51"/>
      <c r="AI145" s="51"/>
      <c r="AJ145" s="248">
        <f t="shared" si="34"/>
        <v>0</v>
      </c>
      <c r="AK145" s="249" t="str">
        <f t="shared" si="35"/>
        <v>-</v>
      </c>
      <c r="AL145" s="264">
        <f t="shared" si="25"/>
        <v>220000</v>
      </c>
      <c r="AM145" s="118">
        <v>0</v>
      </c>
      <c r="AN145" s="118">
        <v>1</v>
      </c>
      <c r="AO145" s="118">
        <v>59399</v>
      </c>
      <c r="AP145" s="118">
        <v>160600</v>
      </c>
      <c r="AQ145" s="118">
        <v>0</v>
      </c>
      <c r="AR145" s="247">
        <v>0</v>
      </c>
      <c r="AS145" s="51">
        <v>0</v>
      </c>
      <c r="AT145" s="51">
        <v>0</v>
      </c>
      <c r="AU145" s="51">
        <v>0</v>
      </c>
      <c r="AV145" s="51">
        <v>0</v>
      </c>
      <c r="AW145" s="267">
        <f t="shared" si="36"/>
        <v>1</v>
      </c>
      <c r="AX145" s="114"/>
      <c r="AY145" s="161" t="s">
        <v>41</v>
      </c>
      <c r="AZ145" s="268" t="s">
        <v>574</v>
      </c>
      <c r="BA145" s="304" t="s">
        <v>572</v>
      </c>
      <c r="BB145" s="190" t="str">
        <f t="shared" si="32"/>
        <v>SI</v>
      </c>
      <c r="BC145" s="191" t="str">
        <f t="shared" si="33"/>
        <v>NO</v>
      </c>
      <c r="BD145" s="162">
        <f t="shared" si="37"/>
        <v>0</v>
      </c>
      <c r="BE145" s="163" t="s">
        <v>364</v>
      </c>
    </row>
    <row r="146" spans="1:59" ht="75" x14ac:dyDescent="0.25">
      <c r="A146" s="115">
        <v>40002704</v>
      </c>
      <c r="B146" s="107" t="s">
        <v>471</v>
      </c>
      <c r="C146" s="107" t="s">
        <v>309</v>
      </c>
      <c r="D146" s="108" t="s">
        <v>52</v>
      </c>
      <c r="E146" s="106" t="s">
        <v>79</v>
      </c>
      <c r="F146" s="156" t="s">
        <v>360</v>
      </c>
      <c r="G146" s="106" t="s">
        <v>37</v>
      </c>
      <c r="H146" s="194" t="s">
        <v>40</v>
      </c>
      <c r="I146" s="195">
        <v>53262</v>
      </c>
      <c r="J146" s="195">
        <v>2924</v>
      </c>
      <c r="K146" s="196">
        <f>J146/I146</f>
        <v>5.4898426645638543E-2</v>
      </c>
      <c r="L146" s="195">
        <v>17</v>
      </c>
      <c r="M146" s="194" t="s">
        <v>97</v>
      </c>
      <c r="N146" s="195">
        <v>29.45</v>
      </c>
      <c r="O146" s="194" t="s">
        <v>93</v>
      </c>
      <c r="P146" s="194" t="s">
        <v>92</v>
      </c>
      <c r="Q146" s="194" t="s">
        <v>100</v>
      </c>
      <c r="R146" s="198">
        <v>1198097</v>
      </c>
      <c r="S146" s="201">
        <v>43991</v>
      </c>
      <c r="T146" s="201">
        <v>44381</v>
      </c>
      <c r="U146" s="200">
        <v>1</v>
      </c>
      <c r="V146" s="110" t="s">
        <v>353</v>
      </c>
      <c r="W146" s="326">
        <v>0</v>
      </c>
      <c r="X146" s="118"/>
      <c r="Y146" s="118"/>
      <c r="Z146" s="118"/>
      <c r="AA146" s="118"/>
      <c r="AB146" s="51"/>
      <c r="AC146" s="51"/>
      <c r="AD146" s="51"/>
      <c r="AE146" s="51"/>
      <c r="AF146" s="51"/>
      <c r="AG146" s="51"/>
      <c r="AH146" s="51"/>
      <c r="AI146" s="51"/>
      <c r="AJ146" s="248">
        <f t="shared" si="34"/>
        <v>0</v>
      </c>
      <c r="AK146" s="249" t="str">
        <f t="shared" si="35"/>
        <v>-</v>
      </c>
      <c r="AL146" s="264">
        <f t="shared" si="25"/>
        <v>832365</v>
      </c>
      <c r="AM146" s="118">
        <v>0</v>
      </c>
      <c r="AN146" s="118">
        <v>0</v>
      </c>
      <c r="AO146" s="118">
        <v>1</v>
      </c>
      <c r="AP146" s="118">
        <v>723541</v>
      </c>
      <c r="AQ146" s="118">
        <v>108823</v>
      </c>
      <c r="AR146" s="247">
        <v>0</v>
      </c>
      <c r="AS146" s="51">
        <v>0</v>
      </c>
      <c r="AT146" s="51">
        <v>0</v>
      </c>
      <c r="AU146" s="51">
        <v>0</v>
      </c>
      <c r="AV146" s="51">
        <v>0</v>
      </c>
      <c r="AW146" s="267">
        <f t="shared" si="36"/>
        <v>1</v>
      </c>
      <c r="AX146" s="160"/>
      <c r="AY146" s="161" t="s">
        <v>41</v>
      </c>
      <c r="AZ146" s="268" t="s">
        <v>574</v>
      </c>
      <c r="BA146" s="304" t="s">
        <v>640</v>
      </c>
      <c r="BB146" s="190" t="str">
        <f t="shared" si="32"/>
        <v>SI</v>
      </c>
      <c r="BC146" s="191" t="str">
        <f t="shared" si="33"/>
        <v>NO</v>
      </c>
      <c r="BD146" s="162">
        <f t="shared" si="37"/>
        <v>0</v>
      </c>
      <c r="BE146" s="163" t="s">
        <v>364</v>
      </c>
    </row>
    <row r="147" spans="1:59" s="41" customFormat="1" ht="30" x14ac:dyDescent="0.25">
      <c r="A147" s="115">
        <v>40002704</v>
      </c>
      <c r="B147" s="107" t="s">
        <v>422</v>
      </c>
      <c r="C147" s="107" t="s">
        <v>309</v>
      </c>
      <c r="D147" s="108" t="s">
        <v>63</v>
      </c>
      <c r="E147" s="106" t="s">
        <v>89</v>
      </c>
      <c r="F147" s="156"/>
      <c r="G147" s="106" t="s">
        <v>37</v>
      </c>
      <c r="H147" s="194" t="s">
        <v>40</v>
      </c>
      <c r="I147" s="195" t="s">
        <v>100</v>
      </c>
      <c r="J147" s="195" t="s">
        <v>100</v>
      </c>
      <c r="K147" s="196" t="e">
        <f>J147/I147</f>
        <v>#VALUE!</v>
      </c>
      <c r="L147" s="195"/>
      <c r="M147" s="194" t="s">
        <v>97</v>
      </c>
      <c r="N147" s="195"/>
      <c r="O147" s="197" t="s">
        <v>5</v>
      </c>
      <c r="P147" s="194" t="s">
        <v>81</v>
      </c>
      <c r="Q147" s="194" t="s">
        <v>100</v>
      </c>
      <c r="R147" s="198">
        <v>300000</v>
      </c>
      <c r="S147" s="199">
        <v>44027</v>
      </c>
      <c r="T147" s="199">
        <v>44392</v>
      </c>
      <c r="U147" s="200">
        <v>0.94599999999999995</v>
      </c>
      <c r="V147" s="110" t="s">
        <v>353</v>
      </c>
      <c r="W147" s="326">
        <v>0</v>
      </c>
      <c r="X147" s="118"/>
      <c r="Y147" s="118"/>
      <c r="Z147" s="118"/>
      <c r="AA147" s="118"/>
      <c r="AB147" s="51"/>
      <c r="AC147" s="51"/>
      <c r="AD147" s="51"/>
      <c r="AE147" s="51"/>
      <c r="AF147" s="51"/>
      <c r="AG147" s="51"/>
      <c r="AH147" s="51"/>
      <c r="AI147" s="51"/>
      <c r="AJ147" s="248">
        <f t="shared" si="34"/>
        <v>0</v>
      </c>
      <c r="AK147" s="249" t="str">
        <f t="shared" si="35"/>
        <v>-</v>
      </c>
      <c r="AL147" s="264">
        <f t="shared" si="25"/>
        <v>288582</v>
      </c>
      <c r="AM147" s="118">
        <v>0</v>
      </c>
      <c r="AN147" s="118">
        <v>0</v>
      </c>
      <c r="AO147" s="118">
        <v>1</v>
      </c>
      <c r="AP147" s="118">
        <v>93130</v>
      </c>
      <c r="AQ147" s="118">
        <v>195451</v>
      </c>
      <c r="AR147" s="247">
        <v>0</v>
      </c>
      <c r="AS147" s="51">
        <v>0</v>
      </c>
      <c r="AT147" s="51">
        <v>0</v>
      </c>
      <c r="AU147" s="51">
        <v>0</v>
      </c>
      <c r="AV147" s="51">
        <v>0</v>
      </c>
      <c r="AW147" s="267">
        <f t="shared" si="36"/>
        <v>1</v>
      </c>
      <c r="AX147" s="160" t="s">
        <v>654</v>
      </c>
      <c r="AY147" s="161" t="s">
        <v>41</v>
      </c>
      <c r="AZ147" s="268" t="s">
        <v>574</v>
      </c>
      <c r="BA147" s="304" t="s">
        <v>640</v>
      </c>
      <c r="BB147" s="190" t="str">
        <f t="shared" si="32"/>
        <v>SI</v>
      </c>
      <c r="BC147" s="191" t="str">
        <f t="shared" si="33"/>
        <v>NO</v>
      </c>
      <c r="BD147" s="162">
        <f t="shared" si="37"/>
        <v>0</v>
      </c>
      <c r="BE147" s="163" t="s">
        <v>364</v>
      </c>
      <c r="BF147" s="37"/>
      <c r="BG147" s="40"/>
    </row>
    <row r="148" spans="1:59" s="41" customFormat="1" ht="30" x14ac:dyDescent="0.25">
      <c r="A148" s="115">
        <v>40002704</v>
      </c>
      <c r="B148" s="107" t="s">
        <v>423</v>
      </c>
      <c r="C148" s="107" t="s">
        <v>309</v>
      </c>
      <c r="D148" s="108" t="s">
        <v>63</v>
      </c>
      <c r="E148" s="106" t="s">
        <v>89</v>
      </c>
      <c r="F148" s="156"/>
      <c r="G148" s="106" t="s">
        <v>37</v>
      </c>
      <c r="H148" s="194" t="s">
        <v>40</v>
      </c>
      <c r="I148" s="195" t="s">
        <v>100</v>
      </c>
      <c r="J148" s="195" t="s">
        <v>100</v>
      </c>
      <c r="K148" s="196"/>
      <c r="L148" s="195" t="s">
        <v>100</v>
      </c>
      <c r="M148" s="194" t="s">
        <v>97</v>
      </c>
      <c r="N148" s="195">
        <v>100</v>
      </c>
      <c r="O148" s="197" t="s">
        <v>294</v>
      </c>
      <c r="P148" s="194" t="s">
        <v>299</v>
      </c>
      <c r="Q148" s="194" t="s">
        <v>100</v>
      </c>
      <c r="R148" s="198">
        <v>1130000</v>
      </c>
      <c r="S148" s="199">
        <v>43770</v>
      </c>
      <c r="T148" s="199">
        <v>44136</v>
      </c>
      <c r="U148" s="200">
        <v>0</v>
      </c>
      <c r="V148" s="110" t="s">
        <v>353</v>
      </c>
      <c r="W148" s="326">
        <v>0</v>
      </c>
      <c r="X148" s="118"/>
      <c r="Y148" s="118"/>
      <c r="Z148" s="118"/>
      <c r="AA148" s="118"/>
      <c r="AB148" s="51"/>
      <c r="AC148" s="51"/>
      <c r="AD148" s="51"/>
      <c r="AE148" s="51"/>
      <c r="AF148" s="51"/>
      <c r="AG148" s="51"/>
      <c r="AH148" s="51"/>
      <c r="AI148" s="51"/>
      <c r="AJ148" s="248">
        <f t="shared" si="34"/>
        <v>0</v>
      </c>
      <c r="AK148" s="249" t="str">
        <f t="shared" si="35"/>
        <v>-</v>
      </c>
      <c r="AL148" s="264">
        <f t="shared" si="25"/>
        <v>0</v>
      </c>
      <c r="AM148" s="118">
        <v>0</v>
      </c>
      <c r="AN148" s="118">
        <v>0</v>
      </c>
      <c r="AO148" s="118">
        <v>0</v>
      </c>
      <c r="AP148" s="118">
        <v>0</v>
      </c>
      <c r="AQ148" s="118">
        <v>0</v>
      </c>
      <c r="AR148" s="247">
        <v>0</v>
      </c>
      <c r="AS148" s="51">
        <v>0</v>
      </c>
      <c r="AT148" s="51">
        <v>0</v>
      </c>
      <c r="AU148" s="51">
        <v>0</v>
      </c>
      <c r="AV148" s="51">
        <v>0</v>
      </c>
      <c r="AW148" s="267" t="str">
        <f t="shared" si="36"/>
        <v>-</v>
      </c>
      <c r="AX148" s="141"/>
      <c r="AY148" s="161" t="s">
        <v>40</v>
      </c>
      <c r="AZ148" s="268" t="s">
        <v>574</v>
      </c>
      <c r="BA148" s="304" t="s">
        <v>640</v>
      </c>
      <c r="BB148" s="190" t="str">
        <f t="shared" si="32"/>
        <v>SI</v>
      </c>
      <c r="BC148" s="191" t="str">
        <f t="shared" si="33"/>
        <v>NO</v>
      </c>
      <c r="BD148" s="162">
        <f t="shared" si="37"/>
        <v>0</v>
      </c>
      <c r="BE148" s="163" t="s">
        <v>364</v>
      </c>
      <c r="BF148" s="37"/>
      <c r="BG148" s="40"/>
    </row>
    <row r="149" spans="1:59" s="41" customFormat="1" ht="90" x14ac:dyDescent="0.25">
      <c r="A149" s="115">
        <v>40002704</v>
      </c>
      <c r="B149" s="107" t="s">
        <v>472</v>
      </c>
      <c r="C149" s="107" t="s">
        <v>309</v>
      </c>
      <c r="D149" s="108" t="s">
        <v>52</v>
      </c>
      <c r="E149" s="106" t="s">
        <v>75</v>
      </c>
      <c r="F149" s="156" t="s">
        <v>369</v>
      </c>
      <c r="G149" s="106" t="s">
        <v>37</v>
      </c>
      <c r="H149" s="194" t="s">
        <v>40</v>
      </c>
      <c r="I149" s="195" t="s">
        <v>100</v>
      </c>
      <c r="J149" s="195" t="s">
        <v>100</v>
      </c>
      <c r="K149" s="196"/>
      <c r="L149" s="195">
        <v>8</v>
      </c>
      <c r="M149" s="194" t="s">
        <v>97</v>
      </c>
      <c r="N149" s="195">
        <v>14.7</v>
      </c>
      <c r="O149" s="197" t="s">
        <v>275</v>
      </c>
      <c r="P149" s="194" t="s">
        <v>299</v>
      </c>
      <c r="Q149" s="194" t="s">
        <v>100</v>
      </c>
      <c r="R149" s="198"/>
      <c r="S149" s="199">
        <v>44012</v>
      </c>
      <c r="T149" s="280">
        <v>44312</v>
      </c>
      <c r="U149" s="281">
        <v>0</v>
      </c>
      <c r="V149" s="112" t="s">
        <v>353</v>
      </c>
      <c r="W149" s="326">
        <v>0</v>
      </c>
      <c r="X149" s="118"/>
      <c r="Y149" s="118"/>
      <c r="Z149" s="118"/>
      <c r="AA149" s="118"/>
      <c r="AB149" s="51"/>
      <c r="AC149" s="51"/>
      <c r="AD149" s="51"/>
      <c r="AE149" s="51"/>
      <c r="AF149" s="51"/>
      <c r="AG149" s="51"/>
      <c r="AH149" s="51"/>
      <c r="AI149" s="51"/>
      <c r="AJ149" s="248">
        <f t="shared" si="34"/>
        <v>0</v>
      </c>
      <c r="AK149" s="249" t="str">
        <f t="shared" si="35"/>
        <v>-</v>
      </c>
      <c r="AL149" s="264">
        <f t="shared" si="25"/>
        <v>154500</v>
      </c>
      <c r="AM149" s="118">
        <v>0</v>
      </c>
      <c r="AN149" s="118">
        <v>0</v>
      </c>
      <c r="AO149" s="118">
        <v>0</v>
      </c>
      <c r="AP149" s="118">
        <v>154500</v>
      </c>
      <c r="AQ149" s="118">
        <v>0</v>
      </c>
      <c r="AR149" s="247">
        <v>0</v>
      </c>
      <c r="AS149" s="51">
        <v>0</v>
      </c>
      <c r="AT149" s="51">
        <v>0</v>
      </c>
      <c r="AU149" s="51">
        <v>0</v>
      </c>
      <c r="AV149" s="51">
        <v>0</v>
      </c>
      <c r="AW149" s="267">
        <f t="shared" si="36"/>
        <v>1</v>
      </c>
      <c r="AX149" s="286"/>
      <c r="AY149" s="165" t="s">
        <v>40</v>
      </c>
      <c r="AZ149" s="268" t="s">
        <v>574</v>
      </c>
      <c r="BA149" s="304" t="s">
        <v>640</v>
      </c>
      <c r="BB149" s="190" t="str">
        <f t="shared" si="32"/>
        <v>SI</v>
      </c>
      <c r="BC149" s="191" t="str">
        <f t="shared" si="33"/>
        <v>NO</v>
      </c>
      <c r="BD149" s="162">
        <f t="shared" si="37"/>
        <v>0</v>
      </c>
      <c r="BE149" s="163" t="s">
        <v>365</v>
      </c>
      <c r="BF149" s="37"/>
      <c r="BG149" s="40"/>
    </row>
    <row r="150" spans="1:59" s="41" customFormat="1" ht="75" x14ac:dyDescent="0.25">
      <c r="A150" s="287">
        <v>40002704</v>
      </c>
      <c r="B150" s="289" t="s">
        <v>473</v>
      </c>
      <c r="C150" s="289" t="s">
        <v>309</v>
      </c>
      <c r="D150" s="305" t="s">
        <v>298</v>
      </c>
      <c r="E150" s="306" t="s">
        <v>181</v>
      </c>
      <c r="F150" s="306" t="s">
        <v>368</v>
      </c>
      <c r="G150" s="306" t="s">
        <v>37</v>
      </c>
      <c r="H150" s="307" t="s">
        <v>40</v>
      </c>
      <c r="I150" s="290" t="s">
        <v>100</v>
      </c>
      <c r="J150" s="290" t="s">
        <v>100</v>
      </c>
      <c r="K150" s="291"/>
      <c r="L150" s="290"/>
      <c r="M150" s="307" t="s">
        <v>97</v>
      </c>
      <c r="N150" s="290">
        <v>21.15</v>
      </c>
      <c r="O150" s="292" t="s">
        <v>5</v>
      </c>
      <c r="P150" s="307" t="s">
        <v>5</v>
      </c>
      <c r="Q150" s="307"/>
      <c r="R150" s="297"/>
      <c r="S150" s="294">
        <v>44250</v>
      </c>
      <c r="T150" s="294">
        <v>44490</v>
      </c>
      <c r="U150" s="295">
        <v>0.59</v>
      </c>
      <c r="V150" s="296" t="s">
        <v>353</v>
      </c>
      <c r="W150" s="297">
        <v>253082</v>
      </c>
      <c r="X150" s="298">
        <v>0</v>
      </c>
      <c r="Y150" s="298">
        <v>0</v>
      </c>
      <c r="Z150" s="298">
        <v>183500</v>
      </c>
      <c r="AA150" s="298">
        <v>69582</v>
      </c>
      <c r="AB150" s="299">
        <v>0</v>
      </c>
      <c r="AC150" s="299">
        <v>0</v>
      </c>
      <c r="AD150" s="299">
        <v>0</v>
      </c>
      <c r="AE150" s="299">
        <v>0</v>
      </c>
      <c r="AF150" s="299">
        <v>0</v>
      </c>
      <c r="AG150" s="299">
        <v>0</v>
      </c>
      <c r="AH150" s="299">
        <v>0</v>
      </c>
      <c r="AI150" s="299">
        <v>0</v>
      </c>
      <c r="AJ150" s="248">
        <f t="shared" si="34"/>
        <v>253082</v>
      </c>
      <c r="AK150" s="249">
        <f t="shared" si="35"/>
        <v>1</v>
      </c>
      <c r="AL150" s="300">
        <f t="shared" si="25"/>
        <v>794719</v>
      </c>
      <c r="AM150" s="298">
        <v>0</v>
      </c>
      <c r="AN150" s="298">
        <v>0</v>
      </c>
      <c r="AO150" s="298">
        <v>0</v>
      </c>
      <c r="AP150" s="298">
        <v>0</v>
      </c>
      <c r="AQ150" s="298">
        <v>541637</v>
      </c>
      <c r="AR150" s="301">
        <v>253082</v>
      </c>
      <c r="AS150" s="299">
        <v>0</v>
      </c>
      <c r="AT150" s="299">
        <v>0</v>
      </c>
      <c r="AU150" s="299">
        <v>0</v>
      </c>
      <c r="AV150" s="299">
        <v>0</v>
      </c>
      <c r="AW150" s="267">
        <f t="shared" si="36"/>
        <v>1</v>
      </c>
      <c r="AX150" s="141" t="s">
        <v>663</v>
      </c>
      <c r="AY150" s="303" t="s">
        <v>41</v>
      </c>
      <c r="AZ150" s="304" t="s">
        <v>574</v>
      </c>
      <c r="BA150" s="304" t="s">
        <v>640</v>
      </c>
      <c r="BB150" s="190" t="str">
        <f t="shared" si="32"/>
        <v>SI</v>
      </c>
      <c r="BC150" s="191" t="str">
        <f t="shared" si="33"/>
        <v>NO</v>
      </c>
      <c r="BD150" s="162">
        <f t="shared" si="37"/>
        <v>0</v>
      </c>
      <c r="BE150" s="163" t="s">
        <v>365</v>
      </c>
      <c r="BF150" s="37"/>
      <c r="BG150" s="40"/>
    </row>
    <row r="151" spans="1:59" s="41" customFormat="1" ht="90" x14ac:dyDescent="0.25">
      <c r="A151" s="287">
        <v>40002704</v>
      </c>
      <c r="B151" s="289" t="s">
        <v>424</v>
      </c>
      <c r="C151" s="289" t="s">
        <v>309</v>
      </c>
      <c r="D151" s="305" t="s">
        <v>52</v>
      </c>
      <c r="E151" s="306" t="s">
        <v>75</v>
      </c>
      <c r="F151" s="306" t="s">
        <v>369</v>
      </c>
      <c r="G151" s="306" t="s">
        <v>37</v>
      </c>
      <c r="H151" s="307" t="s">
        <v>40</v>
      </c>
      <c r="I151" s="290" t="s">
        <v>100</v>
      </c>
      <c r="J151" s="290" t="s">
        <v>100</v>
      </c>
      <c r="K151" s="291"/>
      <c r="L151" s="290"/>
      <c r="M151" s="307" t="s">
        <v>97</v>
      </c>
      <c r="N151" s="290">
        <v>14.458</v>
      </c>
      <c r="O151" s="292" t="s">
        <v>5</v>
      </c>
      <c r="P151" s="307" t="s">
        <v>5</v>
      </c>
      <c r="Q151" s="307"/>
      <c r="R151" s="297"/>
      <c r="S151" s="294">
        <v>44175</v>
      </c>
      <c r="T151" s="294">
        <v>44565</v>
      </c>
      <c r="U151" s="295">
        <v>0.32790000000000002</v>
      </c>
      <c r="V151" s="296" t="s">
        <v>353</v>
      </c>
      <c r="W151" s="297">
        <v>68312</v>
      </c>
      <c r="X151" s="298">
        <v>0</v>
      </c>
      <c r="Y151" s="298">
        <v>19547</v>
      </c>
      <c r="Z151" s="298">
        <v>0</v>
      </c>
      <c r="AA151" s="298">
        <v>48765</v>
      </c>
      <c r="AB151" s="299">
        <v>0</v>
      </c>
      <c r="AC151" s="299">
        <v>0</v>
      </c>
      <c r="AD151" s="299">
        <v>0</v>
      </c>
      <c r="AE151" s="299">
        <v>0</v>
      </c>
      <c r="AF151" s="299">
        <v>0</v>
      </c>
      <c r="AG151" s="299">
        <v>0</v>
      </c>
      <c r="AH151" s="299">
        <v>0</v>
      </c>
      <c r="AI151" s="299">
        <v>0</v>
      </c>
      <c r="AJ151" s="248">
        <f t="shared" si="34"/>
        <v>68312</v>
      </c>
      <c r="AK151" s="249">
        <f t="shared" si="35"/>
        <v>1</v>
      </c>
      <c r="AL151" s="300">
        <f t="shared" si="25"/>
        <v>565509</v>
      </c>
      <c r="AM151" s="298">
        <v>0</v>
      </c>
      <c r="AN151" s="298">
        <v>0</v>
      </c>
      <c r="AO151" s="298">
        <v>0</v>
      </c>
      <c r="AP151" s="298">
        <v>0</v>
      </c>
      <c r="AQ151" s="298">
        <v>497197</v>
      </c>
      <c r="AR151" s="301">
        <v>68312</v>
      </c>
      <c r="AS151" s="299">
        <v>0</v>
      </c>
      <c r="AT151" s="299">
        <v>0</v>
      </c>
      <c r="AU151" s="299">
        <v>0</v>
      </c>
      <c r="AV151" s="299">
        <v>0</v>
      </c>
      <c r="AW151" s="267">
        <f t="shared" si="36"/>
        <v>1</v>
      </c>
      <c r="AX151" s="141" t="s">
        <v>663</v>
      </c>
      <c r="AY151" s="303" t="s">
        <v>41</v>
      </c>
      <c r="AZ151" s="304" t="s">
        <v>574</v>
      </c>
      <c r="BA151" s="304" t="s">
        <v>640</v>
      </c>
      <c r="BB151" s="190" t="str">
        <f t="shared" si="32"/>
        <v>SI</v>
      </c>
      <c r="BC151" s="191" t="str">
        <f t="shared" si="33"/>
        <v>NO</v>
      </c>
      <c r="BD151" s="162">
        <f t="shared" si="37"/>
        <v>0</v>
      </c>
      <c r="BE151" s="163" t="s">
        <v>365</v>
      </c>
      <c r="BF151" s="37"/>
      <c r="BG151" s="40"/>
    </row>
    <row r="152" spans="1:59" s="105" customFormat="1" ht="30" x14ac:dyDescent="0.25">
      <c r="A152" s="155">
        <v>40011171</v>
      </c>
      <c r="B152" s="144" t="s">
        <v>615</v>
      </c>
      <c r="C152" s="144" t="s">
        <v>309</v>
      </c>
      <c r="D152" s="143" t="s">
        <v>63</v>
      </c>
      <c r="E152" s="145" t="s">
        <v>63</v>
      </c>
      <c r="F152" s="177" t="s">
        <v>100</v>
      </c>
      <c r="G152" s="145" t="s">
        <v>37</v>
      </c>
      <c r="H152" s="145" t="s">
        <v>40</v>
      </c>
      <c r="I152" s="202"/>
      <c r="J152" s="202"/>
      <c r="K152" s="203"/>
      <c r="L152" s="202"/>
      <c r="M152" s="145"/>
      <c r="N152" s="202"/>
      <c r="O152" s="222" t="s">
        <v>5</v>
      </c>
      <c r="P152" s="145" t="s">
        <v>299</v>
      </c>
      <c r="Q152" s="145" t="s">
        <v>101</v>
      </c>
      <c r="R152" s="148"/>
      <c r="S152" s="146">
        <v>43956</v>
      </c>
      <c r="T152" s="146">
        <v>44651</v>
      </c>
      <c r="U152" s="147">
        <v>0</v>
      </c>
      <c r="V152" s="147" t="s">
        <v>353</v>
      </c>
      <c r="W152" s="149">
        <v>950029</v>
      </c>
      <c r="X152" s="149">
        <f t="shared" ref="X152:AC152" si="38">SUM(X153:X164)</f>
        <v>0</v>
      </c>
      <c r="Y152" s="149">
        <f t="shared" si="38"/>
        <v>113445</v>
      </c>
      <c r="Z152" s="149">
        <f t="shared" si="38"/>
        <v>291509</v>
      </c>
      <c r="AA152" s="149">
        <f t="shared" si="38"/>
        <v>217240</v>
      </c>
      <c r="AB152" s="130">
        <f t="shared" si="38"/>
        <v>67156</v>
      </c>
      <c r="AC152" s="130">
        <f t="shared" si="38"/>
        <v>167466</v>
      </c>
      <c r="AD152" s="130">
        <f t="shared" ref="AD152:AI152" si="39">SUM(AD153:AD164)</f>
        <v>0</v>
      </c>
      <c r="AE152" s="130">
        <f t="shared" si="39"/>
        <v>64814</v>
      </c>
      <c r="AF152" s="130">
        <f t="shared" si="39"/>
        <v>0</v>
      </c>
      <c r="AG152" s="130">
        <f t="shared" si="39"/>
        <v>0</v>
      </c>
      <c r="AH152" s="130">
        <f t="shared" si="39"/>
        <v>0</v>
      </c>
      <c r="AI152" s="130">
        <f t="shared" si="39"/>
        <v>0</v>
      </c>
      <c r="AJ152" s="248">
        <f t="shared" si="34"/>
        <v>921630</v>
      </c>
      <c r="AK152" s="249">
        <f t="shared" si="35"/>
        <v>0.72599999999999998</v>
      </c>
      <c r="AL152" s="149">
        <f t="shared" si="25"/>
        <v>6861521</v>
      </c>
      <c r="AM152" s="149">
        <v>0</v>
      </c>
      <c r="AN152" s="149">
        <v>0</v>
      </c>
      <c r="AO152" s="149">
        <v>0</v>
      </c>
      <c r="AP152" s="149">
        <v>1488459</v>
      </c>
      <c r="AQ152" s="149">
        <f>SUM(AQ153:AQ164)</f>
        <v>4451432</v>
      </c>
      <c r="AR152" s="130">
        <v>921630</v>
      </c>
      <c r="AS152" s="130">
        <v>0</v>
      </c>
      <c r="AT152" s="130">
        <v>0</v>
      </c>
      <c r="AU152" s="130">
        <v>0</v>
      </c>
      <c r="AV152" s="130">
        <v>0</v>
      </c>
      <c r="AW152" s="267">
        <f t="shared" si="36"/>
        <v>0.96614744748285397</v>
      </c>
      <c r="AX152" s="150"/>
      <c r="AY152" s="151" t="s">
        <v>41</v>
      </c>
      <c r="AZ152" s="269" t="s">
        <v>574</v>
      </c>
      <c r="BA152" s="304" t="s">
        <v>640</v>
      </c>
      <c r="BB152" s="190" t="str">
        <f t="shared" si="32"/>
        <v>SI</v>
      </c>
      <c r="BC152" s="191" t="str">
        <f t="shared" si="33"/>
        <v>NO</v>
      </c>
      <c r="BD152" s="162">
        <f t="shared" si="37"/>
        <v>1</v>
      </c>
      <c r="BE152" s="157" t="s">
        <v>365</v>
      </c>
      <c r="BF152" s="37"/>
      <c r="BG152" s="40"/>
    </row>
    <row r="153" spans="1:59" s="88" customFormat="1" ht="90" customHeight="1" x14ac:dyDescent="0.25">
      <c r="A153" s="115">
        <v>40011171</v>
      </c>
      <c r="B153" s="111" t="s">
        <v>616</v>
      </c>
      <c r="C153" s="107" t="s">
        <v>309</v>
      </c>
      <c r="D153" s="108" t="s">
        <v>52</v>
      </c>
      <c r="E153" s="106" t="s">
        <v>89</v>
      </c>
      <c r="F153" s="113"/>
      <c r="G153" s="106" t="s">
        <v>37</v>
      </c>
      <c r="H153" s="223" t="s">
        <v>100</v>
      </c>
      <c r="I153" s="224" t="s">
        <v>100</v>
      </c>
      <c r="J153" s="224"/>
      <c r="K153" s="225"/>
      <c r="L153" s="224"/>
      <c r="M153" s="223"/>
      <c r="N153" s="224"/>
      <c r="O153" s="226" t="s">
        <v>275</v>
      </c>
      <c r="P153" s="223" t="s">
        <v>5</v>
      </c>
      <c r="Q153" s="223"/>
      <c r="R153" s="227"/>
      <c r="S153" s="228">
        <v>44250</v>
      </c>
      <c r="T153" s="228">
        <v>44615</v>
      </c>
      <c r="U153" s="229">
        <v>0.74370000000000003</v>
      </c>
      <c r="V153" s="110" t="s">
        <v>353</v>
      </c>
      <c r="W153" s="118">
        <v>90875</v>
      </c>
      <c r="X153" s="118">
        <v>0</v>
      </c>
      <c r="Y153" s="118">
        <v>0</v>
      </c>
      <c r="Z153" s="118">
        <v>19547</v>
      </c>
      <c r="AA153" s="118">
        <v>14319</v>
      </c>
      <c r="AB153" s="51">
        <v>47676</v>
      </c>
      <c r="AC153" s="51">
        <v>0</v>
      </c>
      <c r="AD153" s="51">
        <v>0</v>
      </c>
      <c r="AE153" s="51">
        <v>0</v>
      </c>
      <c r="AF153" s="51">
        <v>0</v>
      </c>
      <c r="AG153" s="51">
        <v>0</v>
      </c>
      <c r="AH153" s="51">
        <v>0</v>
      </c>
      <c r="AI153" s="51">
        <v>0</v>
      </c>
      <c r="AJ153" s="248">
        <f t="shared" si="34"/>
        <v>81542</v>
      </c>
      <c r="AK153" s="249">
        <f t="shared" si="35"/>
        <v>0.89700000000000002</v>
      </c>
      <c r="AL153" s="264">
        <f t="shared" si="25"/>
        <v>345279</v>
      </c>
      <c r="AM153" s="118">
        <v>0</v>
      </c>
      <c r="AN153" s="118">
        <v>0</v>
      </c>
      <c r="AO153" s="118">
        <v>0</v>
      </c>
      <c r="AP153" s="118">
        <v>0</v>
      </c>
      <c r="AQ153" s="118">
        <v>263737</v>
      </c>
      <c r="AR153" s="247">
        <v>81542</v>
      </c>
      <c r="AS153" s="51">
        <v>0</v>
      </c>
      <c r="AT153" s="51">
        <v>0</v>
      </c>
      <c r="AU153" s="51">
        <v>0</v>
      </c>
      <c r="AV153" s="51">
        <v>0</v>
      </c>
      <c r="AW153" s="267">
        <f t="shared" si="36"/>
        <v>1</v>
      </c>
      <c r="AX153" s="141" t="s">
        <v>663</v>
      </c>
      <c r="AY153" s="165" t="s">
        <v>41</v>
      </c>
      <c r="AZ153" s="268" t="s">
        <v>574</v>
      </c>
      <c r="BA153" s="304" t="s">
        <v>640</v>
      </c>
      <c r="BB153" s="190" t="str">
        <f t="shared" si="32"/>
        <v>SI</v>
      </c>
      <c r="BC153" s="191" t="str">
        <f t="shared" si="33"/>
        <v>NO</v>
      </c>
      <c r="BD153" s="162">
        <f t="shared" si="37"/>
        <v>0</v>
      </c>
      <c r="BE153" s="157" t="s">
        <v>365</v>
      </c>
      <c r="BF153" s="37"/>
      <c r="BG153" s="40"/>
    </row>
    <row r="154" spans="1:59" s="88" customFormat="1" ht="78.75" customHeight="1" x14ac:dyDescent="0.25">
      <c r="A154" s="115">
        <v>40011171</v>
      </c>
      <c r="B154" s="111" t="s">
        <v>617</v>
      </c>
      <c r="C154" s="107" t="s">
        <v>309</v>
      </c>
      <c r="D154" s="108" t="s">
        <v>298</v>
      </c>
      <c r="E154" s="106" t="s">
        <v>89</v>
      </c>
      <c r="F154" s="113"/>
      <c r="G154" s="106" t="s">
        <v>37</v>
      </c>
      <c r="H154" s="223" t="s">
        <v>100</v>
      </c>
      <c r="I154" s="224" t="s">
        <v>100</v>
      </c>
      <c r="J154" s="224"/>
      <c r="K154" s="225"/>
      <c r="L154" s="224"/>
      <c r="M154" s="223"/>
      <c r="N154" s="224"/>
      <c r="O154" s="226" t="s">
        <v>275</v>
      </c>
      <c r="P154" s="223" t="s">
        <v>5</v>
      </c>
      <c r="Q154" s="223"/>
      <c r="R154" s="227"/>
      <c r="S154" s="228">
        <v>44250</v>
      </c>
      <c r="T154" s="228">
        <v>44615</v>
      </c>
      <c r="U154" s="229">
        <v>0.96</v>
      </c>
      <c r="V154" s="110" t="s">
        <v>353</v>
      </c>
      <c r="W154" s="118">
        <v>78377</v>
      </c>
      <c r="X154" s="118">
        <v>0</v>
      </c>
      <c r="Y154" s="118">
        <v>0</v>
      </c>
      <c r="Z154" s="118">
        <v>22560</v>
      </c>
      <c r="AA154" s="118">
        <v>11588</v>
      </c>
      <c r="AB154" s="51">
        <v>19480</v>
      </c>
      <c r="AC154" s="51">
        <v>0</v>
      </c>
      <c r="AD154" s="51">
        <v>0</v>
      </c>
      <c r="AE154" s="51">
        <v>0</v>
      </c>
      <c r="AF154" s="51">
        <v>0</v>
      </c>
      <c r="AG154" s="51">
        <v>0</v>
      </c>
      <c r="AH154" s="51">
        <v>0</v>
      </c>
      <c r="AI154" s="51">
        <v>0</v>
      </c>
      <c r="AJ154" s="248">
        <f t="shared" si="34"/>
        <v>53628</v>
      </c>
      <c r="AK154" s="249">
        <f t="shared" si="35"/>
        <v>0.68400000000000005</v>
      </c>
      <c r="AL154" s="264">
        <f t="shared" si="25"/>
        <v>323250</v>
      </c>
      <c r="AM154" s="118">
        <v>0</v>
      </c>
      <c r="AN154" s="118">
        <v>0</v>
      </c>
      <c r="AO154" s="118">
        <v>0</v>
      </c>
      <c r="AP154" s="118">
        <v>0</v>
      </c>
      <c r="AQ154" s="118">
        <v>269622</v>
      </c>
      <c r="AR154" s="247">
        <v>53628</v>
      </c>
      <c r="AS154" s="51">
        <v>0</v>
      </c>
      <c r="AT154" s="51">
        <v>0</v>
      </c>
      <c r="AU154" s="51">
        <v>0</v>
      </c>
      <c r="AV154" s="51">
        <v>0</v>
      </c>
      <c r="AW154" s="267">
        <f t="shared" si="36"/>
        <v>1</v>
      </c>
      <c r="AX154" s="141" t="s">
        <v>663</v>
      </c>
      <c r="AY154" s="165" t="s">
        <v>41</v>
      </c>
      <c r="AZ154" s="268" t="s">
        <v>574</v>
      </c>
      <c r="BA154" s="304" t="s">
        <v>640</v>
      </c>
      <c r="BB154" s="190" t="str">
        <f t="shared" si="32"/>
        <v>SI</v>
      </c>
      <c r="BC154" s="191" t="str">
        <f t="shared" si="33"/>
        <v>NO</v>
      </c>
      <c r="BD154" s="162">
        <f t="shared" si="37"/>
        <v>0</v>
      </c>
      <c r="BE154" s="157" t="s">
        <v>365</v>
      </c>
      <c r="BF154" s="37"/>
      <c r="BG154" s="40"/>
    </row>
    <row r="155" spans="1:59" s="88" customFormat="1" ht="90" customHeight="1" x14ac:dyDescent="0.25">
      <c r="A155" s="115">
        <v>40011171</v>
      </c>
      <c r="B155" s="111" t="s">
        <v>618</v>
      </c>
      <c r="C155" s="107" t="s">
        <v>309</v>
      </c>
      <c r="D155" s="108" t="s">
        <v>298</v>
      </c>
      <c r="E155" s="106" t="s">
        <v>56</v>
      </c>
      <c r="F155" s="107" t="s">
        <v>507</v>
      </c>
      <c r="G155" s="106" t="s">
        <v>37</v>
      </c>
      <c r="H155" s="223" t="s">
        <v>40</v>
      </c>
      <c r="I155" s="224">
        <v>17526</v>
      </c>
      <c r="J155" s="224"/>
      <c r="K155" s="225"/>
      <c r="L155" s="224"/>
      <c r="M155" s="207" t="s">
        <v>97</v>
      </c>
      <c r="N155" s="224">
        <v>20.3</v>
      </c>
      <c r="O155" s="309" t="s">
        <v>5</v>
      </c>
      <c r="P155" s="310" t="s">
        <v>99</v>
      </c>
      <c r="Q155" s="223"/>
      <c r="R155" s="227"/>
      <c r="S155" s="228">
        <v>44009</v>
      </c>
      <c r="T155" s="280">
        <v>44369</v>
      </c>
      <c r="U155" s="281">
        <v>0.66</v>
      </c>
      <c r="V155" s="110" t="s">
        <v>353</v>
      </c>
      <c r="W155" s="118">
        <v>0</v>
      </c>
      <c r="X155" s="118">
        <v>0</v>
      </c>
      <c r="Y155" s="118">
        <v>0</v>
      </c>
      <c r="Z155" s="118">
        <v>0</v>
      </c>
      <c r="AA155" s="118">
        <v>0</v>
      </c>
      <c r="AB155" s="51">
        <v>0</v>
      </c>
      <c r="AC155" s="51">
        <v>0</v>
      </c>
      <c r="AD155" s="51">
        <v>0</v>
      </c>
      <c r="AE155" s="51">
        <v>0</v>
      </c>
      <c r="AF155" s="51">
        <v>0</v>
      </c>
      <c r="AG155" s="51">
        <v>0</v>
      </c>
      <c r="AH155" s="51">
        <v>0</v>
      </c>
      <c r="AI155" s="51">
        <v>0</v>
      </c>
      <c r="AJ155" s="248">
        <f t="shared" si="34"/>
        <v>0</v>
      </c>
      <c r="AK155" s="249" t="str">
        <f t="shared" si="35"/>
        <v>-</v>
      </c>
      <c r="AL155" s="264">
        <f t="shared" si="25"/>
        <v>481344</v>
      </c>
      <c r="AM155" s="118">
        <v>0</v>
      </c>
      <c r="AN155" s="118">
        <v>0</v>
      </c>
      <c r="AO155" s="118">
        <v>0</v>
      </c>
      <c r="AP155" s="118">
        <v>241501</v>
      </c>
      <c r="AQ155" s="118">
        <v>239843</v>
      </c>
      <c r="AR155" s="247">
        <v>0</v>
      </c>
      <c r="AS155" s="51">
        <v>0</v>
      </c>
      <c r="AT155" s="51">
        <v>0</v>
      </c>
      <c r="AU155" s="51">
        <v>0</v>
      </c>
      <c r="AV155" s="51">
        <v>0</v>
      </c>
      <c r="AW155" s="267">
        <f t="shared" si="36"/>
        <v>1</v>
      </c>
      <c r="AX155" s="160" t="s">
        <v>656</v>
      </c>
      <c r="AY155" s="165" t="s">
        <v>40</v>
      </c>
      <c r="AZ155" s="268" t="s">
        <v>574</v>
      </c>
      <c r="BA155" s="304" t="s">
        <v>640</v>
      </c>
      <c r="BB155" s="190" t="str">
        <f t="shared" si="32"/>
        <v>SI</v>
      </c>
      <c r="BC155" s="191" t="str">
        <f t="shared" si="33"/>
        <v>NO</v>
      </c>
      <c r="BD155" s="162">
        <f t="shared" si="37"/>
        <v>0</v>
      </c>
      <c r="BE155" s="157" t="s">
        <v>365</v>
      </c>
      <c r="BF155" s="37"/>
      <c r="BG155" s="40"/>
    </row>
    <row r="156" spans="1:59" s="88" customFormat="1" ht="104.25" customHeight="1" x14ac:dyDescent="0.25">
      <c r="A156" s="115">
        <v>40011171</v>
      </c>
      <c r="B156" s="111" t="s">
        <v>619</v>
      </c>
      <c r="C156" s="107" t="s">
        <v>309</v>
      </c>
      <c r="D156" s="108" t="s">
        <v>298</v>
      </c>
      <c r="E156" s="106" t="s">
        <v>68</v>
      </c>
      <c r="F156" s="107" t="s">
        <v>508</v>
      </c>
      <c r="G156" s="106" t="s">
        <v>37</v>
      </c>
      <c r="H156" s="223" t="s">
        <v>40</v>
      </c>
      <c r="I156" s="224">
        <v>6905</v>
      </c>
      <c r="J156" s="224"/>
      <c r="K156" s="225"/>
      <c r="L156" s="224"/>
      <c r="M156" s="207" t="s">
        <v>97</v>
      </c>
      <c r="N156" s="224">
        <v>20.7</v>
      </c>
      <c r="O156" s="309" t="s">
        <v>93</v>
      </c>
      <c r="P156" s="310" t="s">
        <v>92</v>
      </c>
      <c r="Q156" s="223"/>
      <c r="R156" s="227"/>
      <c r="S156" s="228">
        <v>43956</v>
      </c>
      <c r="T156" s="280">
        <v>44256</v>
      </c>
      <c r="U156" s="281">
        <v>1</v>
      </c>
      <c r="V156" s="110" t="s">
        <v>353</v>
      </c>
      <c r="W156" s="118">
        <v>0</v>
      </c>
      <c r="X156" s="118"/>
      <c r="Y156" s="118"/>
      <c r="Z156" s="118"/>
      <c r="AA156" s="118"/>
      <c r="AB156" s="51"/>
      <c r="AC156" s="51"/>
      <c r="AD156" s="51"/>
      <c r="AE156" s="51"/>
      <c r="AF156" s="51"/>
      <c r="AG156" s="51"/>
      <c r="AH156" s="51"/>
      <c r="AI156" s="51"/>
      <c r="AJ156" s="248">
        <f t="shared" si="34"/>
        <v>0</v>
      </c>
      <c r="AK156" s="249" t="str">
        <f t="shared" si="35"/>
        <v>-</v>
      </c>
      <c r="AL156" s="264">
        <f t="shared" si="25"/>
        <v>547779</v>
      </c>
      <c r="AM156" s="118">
        <v>0</v>
      </c>
      <c r="AN156" s="118">
        <v>0</v>
      </c>
      <c r="AO156" s="118">
        <v>0</v>
      </c>
      <c r="AP156" s="118">
        <v>374016</v>
      </c>
      <c r="AQ156" s="118">
        <v>173763</v>
      </c>
      <c r="AR156" s="247">
        <v>0</v>
      </c>
      <c r="AS156" s="51">
        <v>0</v>
      </c>
      <c r="AT156" s="51">
        <v>0</v>
      </c>
      <c r="AU156" s="51">
        <v>0</v>
      </c>
      <c r="AV156" s="51">
        <v>0</v>
      </c>
      <c r="AW156" s="267">
        <f t="shared" si="36"/>
        <v>1</v>
      </c>
      <c r="AX156" s="160" t="s">
        <v>649</v>
      </c>
      <c r="AY156" s="165" t="s">
        <v>41</v>
      </c>
      <c r="AZ156" s="268" t="s">
        <v>574</v>
      </c>
      <c r="BA156" s="304" t="s">
        <v>572</v>
      </c>
      <c r="BB156" s="190" t="str">
        <f t="shared" si="32"/>
        <v>SI</v>
      </c>
      <c r="BC156" s="191" t="str">
        <f t="shared" si="33"/>
        <v>NO</v>
      </c>
      <c r="BD156" s="162">
        <f t="shared" si="37"/>
        <v>0</v>
      </c>
      <c r="BE156" s="157" t="s">
        <v>365</v>
      </c>
      <c r="BF156" s="37"/>
      <c r="BG156" s="40"/>
    </row>
    <row r="157" spans="1:59" s="88" customFormat="1" ht="96" customHeight="1" x14ac:dyDescent="0.25">
      <c r="A157" s="115">
        <v>40011171</v>
      </c>
      <c r="B157" s="107" t="s">
        <v>620</v>
      </c>
      <c r="C157" s="107" t="s">
        <v>309</v>
      </c>
      <c r="D157" s="108" t="s">
        <v>298</v>
      </c>
      <c r="E157" s="106" t="s">
        <v>69</v>
      </c>
      <c r="F157" s="107" t="s">
        <v>509</v>
      </c>
      <c r="G157" s="106" t="s">
        <v>37</v>
      </c>
      <c r="H157" s="223" t="s">
        <v>40</v>
      </c>
      <c r="I157" s="224">
        <v>24837</v>
      </c>
      <c r="J157" s="224"/>
      <c r="K157" s="225"/>
      <c r="L157" s="224"/>
      <c r="M157" s="223" t="s">
        <v>97</v>
      </c>
      <c r="N157" s="224">
        <v>20</v>
      </c>
      <c r="O157" s="309" t="s">
        <v>93</v>
      </c>
      <c r="P157" s="310" t="s">
        <v>92</v>
      </c>
      <c r="Q157" s="223"/>
      <c r="R157" s="227"/>
      <c r="S157" s="228">
        <v>44000</v>
      </c>
      <c r="T157" s="280">
        <v>44360</v>
      </c>
      <c r="U157" s="281">
        <v>1</v>
      </c>
      <c r="V157" s="110" t="s">
        <v>353</v>
      </c>
      <c r="W157" s="118">
        <v>0</v>
      </c>
      <c r="X157" s="118"/>
      <c r="Y157" s="118"/>
      <c r="Z157" s="118"/>
      <c r="AA157" s="118"/>
      <c r="AB157" s="51"/>
      <c r="AC157" s="51"/>
      <c r="AD157" s="51"/>
      <c r="AE157" s="51"/>
      <c r="AF157" s="51"/>
      <c r="AG157" s="51"/>
      <c r="AH157" s="51"/>
      <c r="AI157" s="51"/>
      <c r="AJ157" s="248">
        <f t="shared" si="34"/>
        <v>0</v>
      </c>
      <c r="AK157" s="249" t="str">
        <f t="shared" si="35"/>
        <v>-</v>
      </c>
      <c r="AL157" s="264">
        <f t="shared" si="25"/>
        <v>579038</v>
      </c>
      <c r="AM157" s="118">
        <v>0</v>
      </c>
      <c r="AN157" s="118">
        <v>0</v>
      </c>
      <c r="AO157" s="118">
        <v>0</v>
      </c>
      <c r="AP157" s="118">
        <v>298689</v>
      </c>
      <c r="AQ157" s="118">
        <v>280349</v>
      </c>
      <c r="AR157" s="247">
        <v>0</v>
      </c>
      <c r="AS157" s="51">
        <v>0</v>
      </c>
      <c r="AT157" s="51">
        <v>0</v>
      </c>
      <c r="AU157" s="51">
        <v>0</v>
      </c>
      <c r="AV157" s="51">
        <v>0</v>
      </c>
      <c r="AW157" s="267">
        <f t="shared" si="36"/>
        <v>1</v>
      </c>
      <c r="AX157" s="160" t="s">
        <v>649</v>
      </c>
      <c r="AY157" s="165" t="s">
        <v>41</v>
      </c>
      <c r="AZ157" s="268" t="s">
        <v>574</v>
      </c>
      <c r="BA157" s="304" t="s">
        <v>572</v>
      </c>
      <c r="BB157" s="190" t="str">
        <f t="shared" si="32"/>
        <v>SI</v>
      </c>
      <c r="BC157" s="191" t="str">
        <f t="shared" si="33"/>
        <v>NO</v>
      </c>
      <c r="BD157" s="162">
        <f t="shared" si="37"/>
        <v>0</v>
      </c>
      <c r="BE157" s="157" t="s">
        <v>365</v>
      </c>
      <c r="BF157" s="37"/>
      <c r="BG157" s="40"/>
    </row>
    <row r="158" spans="1:59" s="88" customFormat="1" ht="90" customHeight="1" x14ac:dyDescent="0.25">
      <c r="A158" s="115">
        <v>40011171</v>
      </c>
      <c r="B158" s="111" t="s">
        <v>621</v>
      </c>
      <c r="C158" s="107" t="s">
        <v>309</v>
      </c>
      <c r="D158" s="108" t="s">
        <v>52</v>
      </c>
      <c r="E158" s="106" t="s">
        <v>308</v>
      </c>
      <c r="F158" s="107" t="s">
        <v>510</v>
      </c>
      <c r="G158" s="106" t="s">
        <v>37</v>
      </c>
      <c r="H158" s="223" t="s">
        <v>40</v>
      </c>
      <c r="I158" s="224">
        <v>11779</v>
      </c>
      <c r="J158" s="224"/>
      <c r="K158" s="225"/>
      <c r="L158" s="224"/>
      <c r="M158" s="223" t="s">
        <v>97</v>
      </c>
      <c r="N158" s="224">
        <v>17</v>
      </c>
      <c r="O158" s="309" t="s">
        <v>93</v>
      </c>
      <c r="P158" s="310" t="s">
        <v>92</v>
      </c>
      <c r="Q158" s="223"/>
      <c r="R158" s="227"/>
      <c r="S158" s="228">
        <v>43956</v>
      </c>
      <c r="T158" s="280">
        <v>44256</v>
      </c>
      <c r="U158" s="281">
        <v>1</v>
      </c>
      <c r="V158" s="110" t="s">
        <v>353</v>
      </c>
      <c r="W158" s="118">
        <v>0</v>
      </c>
      <c r="X158" s="118"/>
      <c r="Y158" s="118"/>
      <c r="Z158" s="118"/>
      <c r="AA158" s="118"/>
      <c r="AB158" s="51"/>
      <c r="AC158" s="51"/>
      <c r="AD158" s="51"/>
      <c r="AE158" s="51"/>
      <c r="AF158" s="51"/>
      <c r="AG158" s="51"/>
      <c r="AH158" s="51"/>
      <c r="AI158" s="51"/>
      <c r="AJ158" s="248">
        <f t="shared" si="34"/>
        <v>0</v>
      </c>
      <c r="AK158" s="249" t="str">
        <f t="shared" si="35"/>
        <v>-</v>
      </c>
      <c r="AL158" s="264">
        <f t="shared" si="25"/>
        <v>784458</v>
      </c>
      <c r="AM158" s="118">
        <v>0</v>
      </c>
      <c r="AN158" s="118">
        <v>0</v>
      </c>
      <c r="AO158" s="118">
        <v>0</v>
      </c>
      <c r="AP158" s="118">
        <v>491852</v>
      </c>
      <c r="AQ158" s="118">
        <v>292606</v>
      </c>
      <c r="AR158" s="247">
        <v>0</v>
      </c>
      <c r="AS158" s="51">
        <v>0</v>
      </c>
      <c r="AT158" s="51">
        <v>0</v>
      </c>
      <c r="AU158" s="51">
        <v>0</v>
      </c>
      <c r="AV158" s="51">
        <v>0</v>
      </c>
      <c r="AW158" s="267">
        <f t="shared" si="36"/>
        <v>1</v>
      </c>
      <c r="AX158" s="160" t="s">
        <v>649</v>
      </c>
      <c r="AY158" s="165" t="s">
        <v>41</v>
      </c>
      <c r="AZ158" s="268" t="s">
        <v>574</v>
      </c>
      <c r="BA158" s="304" t="s">
        <v>572</v>
      </c>
      <c r="BB158" s="190" t="str">
        <f t="shared" si="32"/>
        <v>SI</v>
      </c>
      <c r="BC158" s="191" t="str">
        <f t="shared" si="33"/>
        <v>NO</v>
      </c>
      <c r="BD158" s="162">
        <f t="shared" si="37"/>
        <v>0</v>
      </c>
      <c r="BE158" s="157" t="s">
        <v>365</v>
      </c>
      <c r="BF158" s="37"/>
      <c r="BG158" s="40"/>
    </row>
    <row r="159" spans="1:59" s="88" customFormat="1" ht="111" customHeight="1" x14ac:dyDescent="0.25">
      <c r="A159" s="115">
        <v>40011171</v>
      </c>
      <c r="B159" s="107" t="s">
        <v>622</v>
      </c>
      <c r="C159" s="107" t="s">
        <v>309</v>
      </c>
      <c r="D159" s="108" t="s">
        <v>298</v>
      </c>
      <c r="E159" s="106" t="s">
        <v>54</v>
      </c>
      <c r="F159" s="107" t="s">
        <v>511</v>
      </c>
      <c r="G159" s="106" t="s">
        <v>37</v>
      </c>
      <c r="H159" s="223" t="s">
        <v>40</v>
      </c>
      <c r="I159" s="224">
        <v>24533</v>
      </c>
      <c r="J159" s="224"/>
      <c r="K159" s="225"/>
      <c r="L159" s="224"/>
      <c r="M159" s="223" t="s">
        <v>97</v>
      </c>
      <c r="N159" s="224">
        <v>20</v>
      </c>
      <c r="O159" s="226" t="s">
        <v>5</v>
      </c>
      <c r="P159" s="223" t="s">
        <v>5</v>
      </c>
      <c r="Q159" s="223"/>
      <c r="R159" s="227"/>
      <c r="S159" s="228">
        <v>44131</v>
      </c>
      <c r="T159" s="228">
        <v>44521</v>
      </c>
      <c r="U159" s="200">
        <v>0.94</v>
      </c>
      <c r="V159" s="110" t="s">
        <v>353</v>
      </c>
      <c r="W159" s="118">
        <v>104597</v>
      </c>
      <c r="X159" s="118">
        <v>0</v>
      </c>
      <c r="Y159" s="118">
        <v>0</v>
      </c>
      <c r="Z159" s="118">
        <v>106837</v>
      </c>
      <c r="AA159" s="118">
        <v>3443</v>
      </c>
      <c r="AB159" s="51">
        <v>0</v>
      </c>
      <c r="AC159" s="51">
        <v>0</v>
      </c>
      <c r="AD159" s="51">
        <v>0</v>
      </c>
      <c r="AE159" s="51">
        <v>0</v>
      </c>
      <c r="AF159" s="51">
        <v>0</v>
      </c>
      <c r="AG159" s="51">
        <v>0</v>
      </c>
      <c r="AH159" s="51">
        <v>0</v>
      </c>
      <c r="AI159" s="51">
        <v>0</v>
      </c>
      <c r="AJ159" s="248">
        <f t="shared" si="34"/>
        <v>110280</v>
      </c>
      <c r="AK159" s="249">
        <f t="shared" si="35"/>
        <v>1.054</v>
      </c>
      <c r="AL159" s="264">
        <f t="shared" si="25"/>
        <v>916502</v>
      </c>
      <c r="AM159" s="118">
        <v>0</v>
      </c>
      <c r="AN159" s="118">
        <v>0</v>
      </c>
      <c r="AO159" s="118">
        <v>0</v>
      </c>
      <c r="AP159" s="118">
        <v>0</v>
      </c>
      <c r="AQ159" s="118">
        <v>806222</v>
      </c>
      <c r="AR159" s="247">
        <v>110280</v>
      </c>
      <c r="AS159" s="51">
        <v>0</v>
      </c>
      <c r="AT159" s="51">
        <v>0</v>
      </c>
      <c r="AU159" s="51">
        <v>0</v>
      </c>
      <c r="AV159" s="51">
        <v>0</v>
      </c>
      <c r="AW159" s="267">
        <f t="shared" si="36"/>
        <v>1</v>
      </c>
      <c r="AX159" s="141" t="s">
        <v>663</v>
      </c>
      <c r="AY159" s="165" t="s">
        <v>41</v>
      </c>
      <c r="AZ159" s="268" t="s">
        <v>574</v>
      </c>
      <c r="BA159" s="304" t="s">
        <v>640</v>
      </c>
      <c r="BB159" s="190" t="str">
        <f t="shared" si="32"/>
        <v>SI</v>
      </c>
      <c r="BC159" s="191" t="str">
        <f t="shared" si="33"/>
        <v>NO</v>
      </c>
      <c r="BD159" s="162">
        <f t="shared" si="37"/>
        <v>0</v>
      </c>
      <c r="BE159" s="157" t="s">
        <v>365</v>
      </c>
      <c r="BF159" s="37"/>
      <c r="BG159" s="40"/>
    </row>
    <row r="160" spans="1:59" s="88" customFormat="1" ht="114" customHeight="1" x14ac:dyDescent="0.25">
      <c r="A160" s="287">
        <v>40011171</v>
      </c>
      <c r="B160" s="289" t="s">
        <v>623</v>
      </c>
      <c r="C160" s="289" t="s">
        <v>309</v>
      </c>
      <c r="D160" s="305" t="s">
        <v>52</v>
      </c>
      <c r="E160" s="306" t="s">
        <v>76</v>
      </c>
      <c r="F160" s="289" t="s">
        <v>512</v>
      </c>
      <c r="G160" s="306" t="s">
        <v>37</v>
      </c>
      <c r="H160" s="307" t="s">
        <v>40</v>
      </c>
      <c r="I160" s="290">
        <v>7265</v>
      </c>
      <c r="J160" s="290"/>
      <c r="K160" s="291"/>
      <c r="L160" s="290"/>
      <c r="M160" s="307" t="s">
        <v>97</v>
      </c>
      <c r="N160" s="290">
        <v>16.899999999999999</v>
      </c>
      <c r="O160" s="292" t="s">
        <v>275</v>
      </c>
      <c r="P160" s="307" t="s">
        <v>299</v>
      </c>
      <c r="Q160" s="307"/>
      <c r="R160" s="297"/>
      <c r="S160" s="294">
        <v>44319</v>
      </c>
      <c r="T160" s="294">
        <v>44529</v>
      </c>
      <c r="U160" s="295">
        <v>0</v>
      </c>
      <c r="V160" s="296" t="s">
        <v>353</v>
      </c>
      <c r="W160" s="298">
        <v>0</v>
      </c>
      <c r="X160" s="298"/>
      <c r="Y160" s="298"/>
      <c r="Z160" s="298"/>
      <c r="AA160" s="298"/>
      <c r="AB160" s="299"/>
      <c r="AC160" s="299"/>
      <c r="AD160" s="299"/>
      <c r="AE160" s="299"/>
      <c r="AF160" s="299"/>
      <c r="AG160" s="299"/>
      <c r="AH160" s="299"/>
      <c r="AI160" s="299"/>
      <c r="AJ160" s="248">
        <f t="shared" si="34"/>
        <v>0</v>
      </c>
      <c r="AK160" s="249" t="str">
        <f t="shared" si="35"/>
        <v>-</v>
      </c>
      <c r="AL160" s="300">
        <f t="shared" ref="AL160:AL214" si="40">SUM(AM160:AV160)</f>
        <v>0</v>
      </c>
      <c r="AM160" s="298">
        <v>0</v>
      </c>
      <c r="AN160" s="298">
        <v>0</v>
      </c>
      <c r="AO160" s="298">
        <v>0</v>
      </c>
      <c r="AP160" s="298">
        <v>0</v>
      </c>
      <c r="AQ160" s="298">
        <v>0</v>
      </c>
      <c r="AR160" s="301">
        <v>0</v>
      </c>
      <c r="AS160" s="299">
        <v>0</v>
      </c>
      <c r="AT160" s="299">
        <v>0</v>
      </c>
      <c r="AU160" s="299">
        <v>0</v>
      </c>
      <c r="AV160" s="299">
        <v>0</v>
      </c>
      <c r="AW160" s="267" t="str">
        <f t="shared" si="36"/>
        <v>-</v>
      </c>
      <c r="AX160" s="308" t="s">
        <v>655</v>
      </c>
      <c r="AY160" s="303" t="s">
        <v>40</v>
      </c>
      <c r="AZ160" s="304" t="s">
        <v>574</v>
      </c>
      <c r="BA160" s="304" t="s">
        <v>640</v>
      </c>
      <c r="BB160" s="190" t="str">
        <f t="shared" si="32"/>
        <v>SI</v>
      </c>
      <c r="BC160" s="191" t="str">
        <f t="shared" si="33"/>
        <v>NO</v>
      </c>
      <c r="BD160" s="162">
        <f t="shared" si="37"/>
        <v>0</v>
      </c>
      <c r="BE160" s="157" t="s">
        <v>365</v>
      </c>
      <c r="BF160" s="37"/>
      <c r="BG160" s="40"/>
    </row>
    <row r="161" spans="1:59" s="88" customFormat="1" ht="90.75" customHeight="1" x14ac:dyDescent="0.25">
      <c r="A161" s="115">
        <v>40011171</v>
      </c>
      <c r="B161" s="111" t="s">
        <v>624</v>
      </c>
      <c r="C161" s="107" t="s">
        <v>309</v>
      </c>
      <c r="D161" s="108" t="s">
        <v>52</v>
      </c>
      <c r="E161" s="106" t="s">
        <v>308</v>
      </c>
      <c r="F161" s="107" t="s">
        <v>513</v>
      </c>
      <c r="G161" s="106" t="s">
        <v>37</v>
      </c>
      <c r="H161" s="223" t="s">
        <v>40</v>
      </c>
      <c r="I161" s="224">
        <v>11779</v>
      </c>
      <c r="J161" s="224"/>
      <c r="K161" s="225"/>
      <c r="L161" s="224"/>
      <c r="M161" s="223" t="s">
        <v>97</v>
      </c>
      <c r="N161" s="224">
        <v>17.8</v>
      </c>
      <c r="O161" s="226" t="s">
        <v>93</v>
      </c>
      <c r="P161" s="223" t="s">
        <v>92</v>
      </c>
      <c r="Q161" s="223"/>
      <c r="R161" s="227"/>
      <c r="S161" s="228">
        <v>44133</v>
      </c>
      <c r="T161" s="228">
        <v>44553</v>
      </c>
      <c r="U161" s="200">
        <v>1</v>
      </c>
      <c r="V161" s="110" t="s">
        <v>353</v>
      </c>
      <c r="W161" s="118">
        <v>32372</v>
      </c>
      <c r="X161" s="118">
        <v>0</v>
      </c>
      <c r="Y161" s="118">
        <v>32372</v>
      </c>
      <c r="Z161" s="118">
        <v>0</v>
      </c>
      <c r="AA161" s="118">
        <v>0</v>
      </c>
      <c r="AB161" s="51">
        <v>0</v>
      </c>
      <c r="AC161" s="51">
        <v>0</v>
      </c>
      <c r="AD161" s="51">
        <v>0</v>
      </c>
      <c r="AE161" s="51">
        <v>0</v>
      </c>
      <c r="AF161" s="51">
        <v>0</v>
      </c>
      <c r="AG161" s="51">
        <v>0</v>
      </c>
      <c r="AH161" s="51">
        <v>0</v>
      </c>
      <c r="AI161" s="51">
        <v>0</v>
      </c>
      <c r="AJ161" s="248">
        <f t="shared" si="34"/>
        <v>32372</v>
      </c>
      <c r="AK161" s="249">
        <f t="shared" si="35"/>
        <v>1</v>
      </c>
      <c r="AL161" s="264">
        <f t="shared" si="40"/>
        <v>827018</v>
      </c>
      <c r="AM161" s="118">
        <v>0</v>
      </c>
      <c r="AN161" s="118">
        <v>0</v>
      </c>
      <c r="AO161" s="118">
        <v>0</v>
      </c>
      <c r="AP161" s="118">
        <v>0</v>
      </c>
      <c r="AQ161" s="118">
        <v>794646</v>
      </c>
      <c r="AR161" s="247">
        <v>32372</v>
      </c>
      <c r="AS161" s="51">
        <v>0</v>
      </c>
      <c r="AT161" s="51">
        <v>0</v>
      </c>
      <c r="AU161" s="51">
        <v>0</v>
      </c>
      <c r="AV161" s="51">
        <v>0</v>
      </c>
      <c r="AW161" s="267">
        <f t="shared" si="36"/>
        <v>1</v>
      </c>
      <c r="AX161" s="160" t="s">
        <v>649</v>
      </c>
      <c r="AY161" s="165" t="s">
        <v>41</v>
      </c>
      <c r="AZ161" s="268" t="s">
        <v>574</v>
      </c>
      <c r="BA161" s="268" t="s">
        <v>572</v>
      </c>
      <c r="BB161" s="190" t="str">
        <f t="shared" si="32"/>
        <v>SI</v>
      </c>
      <c r="BC161" s="191" t="str">
        <f t="shared" si="33"/>
        <v>NO</v>
      </c>
      <c r="BD161" s="162">
        <f t="shared" si="37"/>
        <v>0</v>
      </c>
      <c r="BE161" s="157" t="s">
        <v>365</v>
      </c>
      <c r="BF161" s="37"/>
      <c r="BG161" s="40"/>
    </row>
    <row r="162" spans="1:59" s="88" customFormat="1" ht="81" customHeight="1" x14ac:dyDescent="0.25">
      <c r="A162" s="115">
        <v>40011171</v>
      </c>
      <c r="B162" s="111" t="s">
        <v>625</v>
      </c>
      <c r="C162" s="107" t="s">
        <v>309</v>
      </c>
      <c r="D162" s="108" t="s">
        <v>298</v>
      </c>
      <c r="E162" s="106" t="s">
        <v>60</v>
      </c>
      <c r="F162" s="107" t="s">
        <v>514</v>
      </c>
      <c r="G162" s="106" t="s">
        <v>37</v>
      </c>
      <c r="H162" s="223" t="s">
        <v>40</v>
      </c>
      <c r="I162" s="224">
        <v>14414</v>
      </c>
      <c r="J162" s="224"/>
      <c r="K162" s="225"/>
      <c r="L162" s="224"/>
      <c r="M162" s="223" t="s">
        <v>97</v>
      </c>
      <c r="N162" s="224">
        <v>20</v>
      </c>
      <c r="O162" s="226" t="s">
        <v>93</v>
      </c>
      <c r="P162" s="223" t="s">
        <v>92</v>
      </c>
      <c r="Q162" s="223"/>
      <c r="R162" s="227"/>
      <c r="S162" s="228">
        <v>44120</v>
      </c>
      <c r="T162" s="228">
        <v>44540</v>
      </c>
      <c r="U162" s="200">
        <v>1</v>
      </c>
      <c r="V162" s="110" t="s">
        <v>353</v>
      </c>
      <c r="W162" s="118">
        <v>0</v>
      </c>
      <c r="X162" s="118"/>
      <c r="Y162" s="118"/>
      <c r="Z162" s="118"/>
      <c r="AA162" s="118"/>
      <c r="AB162" s="51"/>
      <c r="AC162" s="51"/>
      <c r="AD162" s="51"/>
      <c r="AE162" s="51"/>
      <c r="AF162" s="51"/>
      <c r="AG162" s="51"/>
      <c r="AH162" s="51"/>
      <c r="AI162" s="51"/>
      <c r="AJ162" s="248">
        <f t="shared" si="34"/>
        <v>0</v>
      </c>
      <c r="AK162" s="249" t="str">
        <f t="shared" si="35"/>
        <v>-</v>
      </c>
      <c r="AL162" s="264">
        <f t="shared" si="40"/>
        <v>655024</v>
      </c>
      <c r="AM162" s="118">
        <v>0</v>
      </c>
      <c r="AN162" s="118">
        <v>0</v>
      </c>
      <c r="AO162" s="118">
        <v>0</v>
      </c>
      <c r="AP162" s="118">
        <v>51500</v>
      </c>
      <c r="AQ162" s="118">
        <v>603524</v>
      </c>
      <c r="AR162" s="247">
        <v>0</v>
      </c>
      <c r="AS162" s="51">
        <v>0</v>
      </c>
      <c r="AT162" s="51">
        <v>0</v>
      </c>
      <c r="AU162" s="51">
        <v>0</v>
      </c>
      <c r="AV162" s="51">
        <v>0</v>
      </c>
      <c r="AW162" s="267">
        <f t="shared" si="36"/>
        <v>1</v>
      </c>
      <c r="AX162" s="160" t="s">
        <v>649</v>
      </c>
      <c r="AY162" s="165" t="s">
        <v>41</v>
      </c>
      <c r="AZ162" s="268" t="s">
        <v>574</v>
      </c>
      <c r="BA162" s="268" t="s">
        <v>572</v>
      </c>
      <c r="BB162" s="190" t="str">
        <f t="shared" si="32"/>
        <v>SI</v>
      </c>
      <c r="BC162" s="191" t="str">
        <f t="shared" si="33"/>
        <v>NO</v>
      </c>
      <c r="BD162" s="162">
        <f t="shared" si="37"/>
        <v>0</v>
      </c>
      <c r="BE162" s="157" t="s">
        <v>365</v>
      </c>
      <c r="BF162" s="37"/>
      <c r="BG162" s="40"/>
    </row>
    <row r="163" spans="1:59" s="88" customFormat="1" ht="94.5" customHeight="1" x14ac:dyDescent="0.25">
      <c r="A163" s="115">
        <v>40011171</v>
      </c>
      <c r="B163" s="111" t="s">
        <v>626</v>
      </c>
      <c r="C163" s="107" t="s">
        <v>309</v>
      </c>
      <c r="D163" s="108" t="s">
        <v>52</v>
      </c>
      <c r="E163" s="106" t="s">
        <v>300</v>
      </c>
      <c r="F163" s="107" t="s">
        <v>515</v>
      </c>
      <c r="G163" s="106" t="s">
        <v>37</v>
      </c>
      <c r="H163" s="223" t="s">
        <v>40</v>
      </c>
      <c r="I163" s="224">
        <v>17413</v>
      </c>
      <c r="J163" s="224"/>
      <c r="K163" s="225"/>
      <c r="L163" s="224"/>
      <c r="M163" s="223" t="s">
        <v>97</v>
      </c>
      <c r="N163" s="224">
        <v>19.899999999999999</v>
      </c>
      <c r="O163" s="226" t="s">
        <v>5</v>
      </c>
      <c r="P163" s="223" t="s">
        <v>99</v>
      </c>
      <c r="Q163" s="223"/>
      <c r="R163" s="227"/>
      <c r="S163" s="228">
        <v>44133</v>
      </c>
      <c r="T163" s="228">
        <v>44433</v>
      </c>
      <c r="U163" s="200">
        <v>0.05</v>
      </c>
      <c r="V163" s="110" t="s">
        <v>353</v>
      </c>
      <c r="W163" s="118">
        <v>0</v>
      </c>
      <c r="X163" s="118"/>
      <c r="Y163" s="118"/>
      <c r="Z163" s="118"/>
      <c r="AA163" s="118"/>
      <c r="AB163" s="51"/>
      <c r="AC163" s="51"/>
      <c r="AD163" s="51"/>
      <c r="AE163" s="51"/>
      <c r="AF163" s="51"/>
      <c r="AG163" s="51"/>
      <c r="AH163" s="51"/>
      <c r="AI163" s="51"/>
      <c r="AJ163" s="248">
        <f t="shared" si="34"/>
        <v>0</v>
      </c>
      <c r="AK163" s="249" t="str">
        <f t="shared" si="35"/>
        <v>-</v>
      </c>
      <c r="AL163" s="264">
        <f t="shared" si="40"/>
        <v>375609</v>
      </c>
      <c r="AM163" s="118">
        <v>0</v>
      </c>
      <c r="AN163" s="118">
        <v>0</v>
      </c>
      <c r="AO163" s="118">
        <v>0</v>
      </c>
      <c r="AP163" s="118">
        <v>30900</v>
      </c>
      <c r="AQ163" s="118">
        <v>344709</v>
      </c>
      <c r="AR163" s="247">
        <v>0</v>
      </c>
      <c r="AS163" s="51">
        <v>0</v>
      </c>
      <c r="AT163" s="51">
        <v>0</v>
      </c>
      <c r="AU163" s="51">
        <v>0</v>
      </c>
      <c r="AV163" s="51">
        <v>0</v>
      </c>
      <c r="AW163" s="267">
        <f t="shared" si="36"/>
        <v>1</v>
      </c>
      <c r="AX163" s="160" t="s">
        <v>656</v>
      </c>
      <c r="AY163" s="165" t="s">
        <v>40</v>
      </c>
      <c r="AZ163" s="268" t="s">
        <v>574</v>
      </c>
      <c r="BA163" s="268" t="s">
        <v>640</v>
      </c>
      <c r="BB163" s="190" t="str">
        <f t="shared" si="32"/>
        <v>SI</v>
      </c>
      <c r="BC163" s="191" t="str">
        <f t="shared" si="33"/>
        <v>NO</v>
      </c>
      <c r="BD163" s="162">
        <f t="shared" si="37"/>
        <v>0</v>
      </c>
      <c r="BE163" s="157" t="s">
        <v>365</v>
      </c>
      <c r="BF163" s="37"/>
      <c r="BG163" s="40"/>
    </row>
    <row r="164" spans="1:59" s="88" customFormat="1" ht="93" customHeight="1" x14ac:dyDescent="0.25">
      <c r="A164" s="115">
        <v>40011171</v>
      </c>
      <c r="B164" s="111" t="s">
        <v>627</v>
      </c>
      <c r="C164" s="107" t="s">
        <v>309</v>
      </c>
      <c r="D164" s="108" t="s">
        <v>52</v>
      </c>
      <c r="E164" s="106" t="s">
        <v>75</v>
      </c>
      <c r="F164" s="107" t="s">
        <v>516</v>
      </c>
      <c r="G164" s="106" t="s">
        <v>37</v>
      </c>
      <c r="H164" s="223" t="s">
        <v>40</v>
      </c>
      <c r="I164" s="224">
        <v>10251</v>
      </c>
      <c r="J164" s="224"/>
      <c r="K164" s="225"/>
      <c r="L164" s="224"/>
      <c r="M164" s="223" t="s">
        <v>97</v>
      </c>
      <c r="N164" s="224">
        <v>18</v>
      </c>
      <c r="O164" s="226" t="s">
        <v>5</v>
      </c>
      <c r="P164" s="223" t="s">
        <v>5</v>
      </c>
      <c r="Q164" s="223"/>
      <c r="R164" s="227"/>
      <c r="S164" s="228">
        <v>44249</v>
      </c>
      <c r="T164" s="228">
        <v>44639</v>
      </c>
      <c r="U164" s="200">
        <v>0.64</v>
      </c>
      <c r="V164" s="110" t="s">
        <v>353</v>
      </c>
      <c r="W164" s="118">
        <v>643808</v>
      </c>
      <c r="X164" s="118">
        <v>0</v>
      </c>
      <c r="Y164" s="118">
        <v>81073</v>
      </c>
      <c r="Z164" s="118">
        <v>142565</v>
      </c>
      <c r="AA164" s="118">
        <v>187890</v>
      </c>
      <c r="AB164" s="51">
        <v>0</v>
      </c>
      <c r="AC164" s="51">
        <v>167466</v>
      </c>
      <c r="AD164" s="51">
        <v>0</v>
      </c>
      <c r="AE164" s="51">
        <v>64814</v>
      </c>
      <c r="AF164" s="51">
        <v>0</v>
      </c>
      <c r="AG164" s="51">
        <v>0</v>
      </c>
      <c r="AH164" s="51">
        <v>0</v>
      </c>
      <c r="AI164" s="51">
        <v>0</v>
      </c>
      <c r="AJ164" s="248">
        <f t="shared" si="34"/>
        <v>643808</v>
      </c>
      <c r="AK164" s="249">
        <f t="shared" si="35"/>
        <v>0.63900000000000001</v>
      </c>
      <c r="AL164" s="264">
        <f t="shared" si="40"/>
        <v>1026220</v>
      </c>
      <c r="AM164" s="118">
        <v>0</v>
      </c>
      <c r="AN164" s="118">
        <v>0</v>
      </c>
      <c r="AO164" s="118">
        <v>0</v>
      </c>
      <c r="AP164" s="118">
        <v>1</v>
      </c>
      <c r="AQ164" s="118">
        <v>382411</v>
      </c>
      <c r="AR164" s="247">
        <v>643808</v>
      </c>
      <c r="AS164" s="51">
        <v>0</v>
      </c>
      <c r="AT164" s="51">
        <v>0</v>
      </c>
      <c r="AU164" s="51">
        <v>0</v>
      </c>
      <c r="AV164" s="51">
        <v>0</v>
      </c>
      <c r="AW164" s="267">
        <f t="shared" si="36"/>
        <v>0.77365477188127307</v>
      </c>
      <c r="AX164" s="141" t="s">
        <v>663</v>
      </c>
      <c r="AY164" s="165" t="s">
        <v>41</v>
      </c>
      <c r="AZ164" s="268" t="s">
        <v>574</v>
      </c>
      <c r="BA164" s="268" t="s">
        <v>640</v>
      </c>
      <c r="BB164" s="190" t="str">
        <f t="shared" si="32"/>
        <v>SI</v>
      </c>
      <c r="BC164" s="191" t="str">
        <f t="shared" si="33"/>
        <v>NO</v>
      </c>
      <c r="BD164" s="162">
        <f t="shared" si="37"/>
        <v>0</v>
      </c>
      <c r="BE164" s="157" t="s">
        <v>365</v>
      </c>
      <c r="BF164" s="37"/>
      <c r="BG164" s="40"/>
    </row>
    <row r="165" spans="1:59" ht="30" x14ac:dyDescent="0.25">
      <c r="A165" s="115">
        <v>30091688</v>
      </c>
      <c r="B165" s="116" t="s">
        <v>145</v>
      </c>
      <c r="C165" s="116" t="s">
        <v>144</v>
      </c>
      <c r="D165" s="108" t="s">
        <v>298</v>
      </c>
      <c r="E165" s="106" t="s">
        <v>54</v>
      </c>
      <c r="F165" s="106" t="s">
        <v>192</v>
      </c>
      <c r="G165" s="106" t="s">
        <v>37</v>
      </c>
      <c r="H165" s="194" t="s">
        <v>40</v>
      </c>
      <c r="I165" s="195">
        <v>460</v>
      </c>
      <c r="J165" s="194">
        <v>193</v>
      </c>
      <c r="K165" s="196">
        <f t="shared" ref="K165:K214" si="41">J165/I165</f>
        <v>0.41956521739130437</v>
      </c>
      <c r="L165" s="194">
        <v>5</v>
      </c>
      <c r="M165" s="194" t="s">
        <v>35</v>
      </c>
      <c r="N165" s="195">
        <v>115</v>
      </c>
      <c r="O165" s="310" t="s">
        <v>5</v>
      </c>
      <c r="P165" s="310" t="s">
        <v>81</v>
      </c>
      <c r="Q165" s="194" t="s">
        <v>101</v>
      </c>
      <c r="R165" s="198">
        <v>1267899.9521100002</v>
      </c>
      <c r="S165" s="199">
        <v>43400</v>
      </c>
      <c r="T165" s="280">
        <v>44190</v>
      </c>
      <c r="U165" s="200">
        <v>1</v>
      </c>
      <c r="V165" s="110" t="s">
        <v>354</v>
      </c>
      <c r="W165" s="118">
        <v>0</v>
      </c>
      <c r="X165" s="118">
        <v>0</v>
      </c>
      <c r="Y165" s="118">
        <v>0</v>
      </c>
      <c r="Z165" s="118">
        <v>0</v>
      </c>
      <c r="AA165" s="118">
        <v>0</v>
      </c>
      <c r="AB165" s="51">
        <v>0</v>
      </c>
      <c r="AC165" s="51">
        <v>0</v>
      </c>
      <c r="AD165" s="51">
        <v>0</v>
      </c>
      <c r="AE165" s="51">
        <v>0</v>
      </c>
      <c r="AF165" s="51">
        <v>0</v>
      </c>
      <c r="AG165" s="51">
        <v>0</v>
      </c>
      <c r="AH165" s="51">
        <v>0</v>
      </c>
      <c r="AI165" s="51">
        <v>0</v>
      </c>
      <c r="AJ165" s="248">
        <f t="shared" si="34"/>
        <v>0</v>
      </c>
      <c r="AK165" s="249" t="str">
        <f t="shared" si="35"/>
        <v>-</v>
      </c>
      <c r="AL165" s="264">
        <f t="shared" si="40"/>
        <v>1491995</v>
      </c>
      <c r="AM165" s="118">
        <v>0</v>
      </c>
      <c r="AN165" s="118">
        <v>114500</v>
      </c>
      <c r="AO165" s="118">
        <v>1204539</v>
      </c>
      <c r="AP165" s="118">
        <v>172956</v>
      </c>
      <c r="AQ165" s="118">
        <v>0</v>
      </c>
      <c r="AR165" s="247">
        <v>0</v>
      </c>
      <c r="AS165" s="51">
        <v>0</v>
      </c>
      <c r="AT165" s="51">
        <v>0</v>
      </c>
      <c r="AU165" s="51">
        <v>0</v>
      </c>
      <c r="AV165" s="51">
        <v>0</v>
      </c>
      <c r="AW165" s="267">
        <f t="shared" si="36"/>
        <v>1</v>
      </c>
      <c r="AX165" s="160"/>
      <c r="AY165" s="161" t="s">
        <v>41</v>
      </c>
      <c r="AZ165" s="268" t="s">
        <v>574</v>
      </c>
      <c r="BA165" s="268" t="s">
        <v>572</v>
      </c>
      <c r="BB165" s="190" t="str">
        <f t="shared" si="32"/>
        <v>SI</v>
      </c>
      <c r="BC165" s="191" t="str">
        <f t="shared" si="33"/>
        <v>NO</v>
      </c>
      <c r="BD165" s="162">
        <f t="shared" si="37"/>
        <v>1</v>
      </c>
      <c r="BE165" s="163" t="s">
        <v>364</v>
      </c>
    </row>
    <row r="166" spans="1:59" ht="30" x14ac:dyDescent="0.25">
      <c r="A166" s="115">
        <v>40000174</v>
      </c>
      <c r="B166" s="117" t="s">
        <v>535</v>
      </c>
      <c r="C166" s="117" t="s">
        <v>144</v>
      </c>
      <c r="D166" s="108" t="s">
        <v>298</v>
      </c>
      <c r="E166" s="106" t="s">
        <v>54</v>
      </c>
      <c r="F166" s="106" t="s">
        <v>196</v>
      </c>
      <c r="G166" s="106" t="s">
        <v>37</v>
      </c>
      <c r="H166" s="194" t="s">
        <v>40</v>
      </c>
      <c r="I166" s="195">
        <v>168</v>
      </c>
      <c r="J166" s="194">
        <v>70</v>
      </c>
      <c r="K166" s="196">
        <f t="shared" si="41"/>
        <v>0.41666666666666669</v>
      </c>
      <c r="L166" s="194">
        <v>5</v>
      </c>
      <c r="M166" s="194" t="s">
        <v>35</v>
      </c>
      <c r="N166" s="195">
        <v>141</v>
      </c>
      <c r="O166" s="310" t="s">
        <v>5</v>
      </c>
      <c r="P166" s="310" t="s">
        <v>5</v>
      </c>
      <c r="Q166" s="310" t="s">
        <v>101</v>
      </c>
      <c r="R166" s="326">
        <v>947903</v>
      </c>
      <c r="S166" s="283">
        <v>43628</v>
      </c>
      <c r="T166" s="283">
        <v>44428</v>
      </c>
      <c r="U166" s="281">
        <v>1</v>
      </c>
      <c r="V166" s="110" t="s">
        <v>354</v>
      </c>
      <c r="W166" s="118">
        <v>0</v>
      </c>
      <c r="X166" s="118">
        <v>0</v>
      </c>
      <c r="Y166" s="118">
        <v>0</v>
      </c>
      <c r="Z166" s="118">
        <v>0</v>
      </c>
      <c r="AA166" s="118">
        <v>0</v>
      </c>
      <c r="AB166" s="51">
        <v>0</v>
      </c>
      <c r="AC166" s="51">
        <v>0</v>
      </c>
      <c r="AD166" s="51">
        <v>0</v>
      </c>
      <c r="AE166" s="51">
        <v>0</v>
      </c>
      <c r="AF166" s="51">
        <v>0</v>
      </c>
      <c r="AG166" s="51">
        <v>0</v>
      </c>
      <c r="AH166" s="51">
        <v>0</v>
      </c>
      <c r="AI166" s="51">
        <v>0</v>
      </c>
      <c r="AJ166" s="248">
        <f t="shared" si="34"/>
        <v>0</v>
      </c>
      <c r="AK166" s="249" t="str">
        <f t="shared" si="35"/>
        <v>-</v>
      </c>
      <c r="AL166" s="264">
        <f t="shared" si="40"/>
        <v>1174375</v>
      </c>
      <c r="AM166" s="118">
        <v>0</v>
      </c>
      <c r="AN166" s="118">
        <v>0</v>
      </c>
      <c r="AO166" s="118">
        <v>717239</v>
      </c>
      <c r="AP166" s="118">
        <v>377140</v>
      </c>
      <c r="AQ166" s="118">
        <v>79996</v>
      </c>
      <c r="AR166" s="247">
        <v>0</v>
      </c>
      <c r="AS166" s="51">
        <v>0</v>
      </c>
      <c r="AT166" s="51">
        <v>0</v>
      </c>
      <c r="AU166" s="51">
        <v>0</v>
      </c>
      <c r="AV166" s="51">
        <v>0</v>
      </c>
      <c r="AW166" s="267">
        <f t="shared" si="36"/>
        <v>1</v>
      </c>
      <c r="AX166" s="114"/>
      <c r="AY166" s="161" t="s">
        <v>41</v>
      </c>
      <c r="AZ166" s="268" t="s">
        <v>574</v>
      </c>
      <c r="BA166" s="268" t="s">
        <v>640</v>
      </c>
      <c r="BB166" s="190" t="str">
        <f t="shared" si="32"/>
        <v>SI</v>
      </c>
      <c r="BC166" s="191" t="str">
        <f t="shared" si="33"/>
        <v>NO</v>
      </c>
      <c r="BD166" s="162">
        <f t="shared" si="37"/>
        <v>1</v>
      </c>
      <c r="BE166" s="163" t="s">
        <v>364</v>
      </c>
    </row>
    <row r="167" spans="1:59" s="41" customFormat="1" ht="30" x14ac:dyDescent="0.25">
      <c r="A167" s="115">
        <v>40000772</v>
      </c>
      <c r="B167" s="117" t="s">
        <v>536</v>
      </c>
      <c r="C167" s="117" t="s">
        <v>144</v>
      </c>
      <c r="D167" s="108" t="s">
        <v>298</v>
      </c>
      <c r="E167" s="106" t="s">
        <v>55</v>
      </c>
      <c r="F167" s="106" t="s">
        <v>198</v>
      </c>
      <c r="G167" s="106" t="s">
        <v>37</v>
      </c>
      <c r="H167" s="194" t="s">
        <v>40</v>
      </c>
      <c r="I167" s="195">
        <v>538</v>
      </c>
      <c r="J167" s="194">
        <v>394</v>
      </c>
      <c r="K167" s="196">
        <f t="shared" si="41"/>
        <v>0.73234200743494426</v>
      </c>
      <c r="L167" s="194">
        <v>4</v>
      </c>
      <c r="M167" s="194" t="s">
        <v>35</v>
      </c>
      <c r="N167" s="195">
        <v>128</v>
      </c>
      <c r="O167" s="310" t="s">
        <v>5</v>
      </c>
      <c r="P167" s="310" t="s">
        <v>5</v>
      </c>
      <c r="Q167" s="310" t="s">
        <v>101</v>
      </c>
      <c r="R167" s="326">
        <v>684605</v>
      </c>
      <c r="S167" s="283">
        <v>43631</v>
      </c>
      <c r="T167" s="283">
        <v>44169</v>
      </c>
      <c r="U167" s="281">
        <v>1</v>
      </c>
      <c r="V167" s="110" t="s">
        <v>354</v>
      </c>
      <c r="W167" s="118">
        <v>0</v>
      </c>
      <c r="X167" s="118">
        <v>0</v>
      </c>
      <c r="Y167" s="118">
        <v>0</v>
      </c>
      <c r="Z167" s="118">
        <v>0</v>
      </c>
      <c r="AA167" s="118">
        <v>0</v>
      </c>
      <c r="AB167" s="51">
        <v>0</v>
      </c>
      <c r="AC167" s="51">
        <v>0</v>
      </c>
      <c r="AD167" s="51">
        <v>0</v>
      </c>
      <c r="AE167" s="51">
        <v>0</v>
      </c>
      <c r="AF167" s="51">
        <v>0</v>
      </c>
      <c r="AG167" s="51">
        <v>0</v>
      </c>
      <c r="AH167" s="342">
        <v>0</v>
      </c>
      <c r="AI167" s="51">
        <v>0</v>
      </c>
      <c r="AJ167" s="248">
        <f t="shared" si="34"/>
        <v>0</v>
      </c>
      <c r="AK167" s="249" t="str">
        <f t="shared" si="35"/>
        <v>-</v>
      </c>
      <c r="AL167" s="264">
        <f t="shared" si="40"/>
        <v>850334</v>
      </c>
      <c r="AM167" s="118">
        <v>0</v>
      </c>
      <c r="AN167" s="118">
        <v>0</v>
      </c>
      <c r="AO167" s="118">
        <v>719824</v>
      </c>
      <c r="AP167" s="118">
        <v>90435</v>
      </c>
      <c r="AQ167" s="118">
        <v>40075</v>
      </c>
      <c r="AR167" s="247">
        <v>0</v>
      </c>
      <c r="AS167" s="51">
        <v>0</v>
      </c>
      <c r="AT167" s="51">
        <v>0</v>
      </c>
      <c r="AU167" s="51">
        <v>0</v>
      </c>
      <c r="AV167" s="51">
        <v>0</v>
      </c>
      <c r="AW167" s="267">
        <f t="shared" si="36"/>
        <v>1</v>
      </c>
      <c r="AX167" s="160"/>
      <c r="AY167" s="161" t="s">
        <v>41</v>
      </c>
      <c r="AZ167" s="268" t="s">
        <v>574</v>
      </c>
      <c r="BA167" s="268" t="s">
        <v>640</v>
      </c>
      <c r="BB167" s="190" t="str">
        <f t="shared" si="32"/>
        <v>SI</v>
      </c>
      <c r="BC167" s="191" t="str">
        <f t="shared" si="33"/>
        <v>NO</v>
      </c>
      <c r="BD167" s="162">
        <f t="shared" si="37"/>
        <v>1</v>
      </c>
      <c r="BE167" s="163" t="s">
        <v>364</v>
      </c>
      <c r="BF167" s="37"/>
      <c r="BG167" s="40"/>
    </row>
    <row r="168" spans="1:59" ht="60" x14ac:dyDescent="0.25">
      <c r="A168" s="115">
        <v>30485110</v>
      </c>
      <c r="B168" s="117" t="s">
        <v>537</v>
      </c>
      <c r="C168" s="117" t="s">
        <v>144</v>
      </c>
      <c r="D168" s="108" t="s">
        <v>298</v>
      </c>
      <c r="E168" s="106" t="s">
        <v>56</v>
      </c>
      <c r="F168" s="106" t="s">
        <v>89</v>
      </c>
      <c r="G168" s="106" t="s">
        <v>37</v>
      </c>
      <c r="H168" s="194" t="s">
        <v>40</v>
      </c>
      <c r="I168" s="195">
        <v>2528</v>
      </c>
      <c r="J168" s="194">
        <v>773</v>
      </c>
      <c r="K168" s="196">
        <f t="shared" si="41"/>
        <v>0.30577531645569622</v>
      </c>
      <c r="L168" s="194">
        <v>3</v>
      </c>
      <c r="M168" s="194" t="s">
        <v>35</v>
      </c>
      <c r="N168" s="195">
        <v>604</v>
      </c>
      <c r="O168" s="310" t="s">
        <v>5</v>
      </c>
      <c r="P168" s="310" t="s">
        <v>216</v>
      </c>
      <c r="Q168" s="310" t="s">
        <v>101</v>
      </c>
      <c r="R168" s="326">
        <v>5191442</v>
      </c>
      <c r="S168" s="280">
        <v>43739</v>
      </c>
      <c r="T168" s="280">
        <v>44545</v>
      </c>
      <c r="U168" s="281">
        <v>1</v>
      </c>
      <c r="V168" s="110" t="s">
        <v>354</v>
      </c>
      <c r="W168" s="118">
        <v>0</v>
      </c>
      <c r="X168" s="118">
        <v>0</v>
      </c>
      <c r="Y168" s="118">
        <v>0</v>
      </c>
      <c r="Z168" s="118">
        <v>0</v>
      </c>
      <c r="AA168" s="118">
        <v>0</v>
      </c>
      <c r="AB168" s="51">
        <v>0</v>
      </c>
      <c r="AC168" s="51">
        <v>0</v>
      </c>
      <c r="AD168" s="51">
        <v>0</v>
      </c>
      <c r="AE168" s="51">
        <v>0</v>
      </c>
      <c r="AF168" s="51">
        <v>0</v>
      </c>
      <c r="AG168" s="51">
        <v>0</v>
      </c>
      <c r="AH168" s="51">
        <v>0</v>
      </c>
      <c r="AI168" s="51">
        <v>0</v>
      </c>
      <c r="AJ168" s="248">
        <f t="shared" si="34"/>
        <v>0</v>
      </c>
      <c r="AK168" s="249" t="str">
        <f t="shared" si="35"/>
        <v>-</v>
      </c>
      <c r="AL168" s="264">
        <f t="shared" si="40"/>
        <v>6218222</v>
      </c>
      <c r="AM168" s="118">
        <v>0</v>
      </c>
      <c r="AN168" s="118">
        <v>0</v>
      </c>
      <c r="AO168" s="118">
        <v>1082342</v>
      </c>
      <c r="AP168" s="118">
        <v>3606618</v>
      </c>
      <c r="AQ168" s="118">
        <v>1529262</v>
      </c>
      <c r="AR168" s="247">
        <v>0</v>
      </c>
      <c r="AS168" s="51">
        <v>0</v>
      </c>
      <c r="AT168" s="51">
        <v>0</v>
      </c>
      <c r="AU168" s="51">
        <v>0</v>
      </c>
      <c r="AV168" s="51">
        <v>0</v>
      </c>
      <c r="AW168" s="267">
        <f t="shared" si="36"/>
        <v>1</v>
      </c>
      <c r="AX168" s="160"/>
      <c r="AY168" s="161" t="s">
        <v>41</v>
      </c>
      <c r="AZ168" s="268" t="s">
        <v>574</v>
      </c>
      <c r="BA168" s="268" t="s">
        <v>640</v>
      </c>
      <c r="BB168" s="190" t="str">
        <f t="shared" si="32"/>
        <v>SI</v>
      </c>
      <c r="BC168" s="191" t="str">
        <f t="shared" si="33"/>
        <v>NO</v>
      </c>
      <c r="BD168" s="162">
        <f t="shared" si="37"/>
        <v>1</v>
      </c>
      <c r="BE168" s="163" t="s">
        <v>364</v>
      </c>
    </row>
    <row r="169" spans="1:59" s="41" customFormat="1" ht="30" x14ac:dyDescent="0.25">
      <c r="A169" s="115">
        <v>40000627</v>
      </c>
      <c r="B169" s="117" t="s">
        <v>538</v>
      </c>
      <c r="C169" s="117" t="s">
        <v>144</v>
      </c>
      <c r="D169" s="108" t="s">
        <v>298</v>
      </c>
      <c r="E169" s="106" t="s">
        <v>56</v>
      </c>
      <c r="F169" s="106" t="s">
        <v>203</v>
      </c>
      <c r="G169" s="106" t="s">
        <v>37</v>
      </c>
      <c r="H169" s="194" t="s">
        <v>40</v>
      </c>
      <c r="I169" s="195">
        <v>235</v>
      </c>
      <c r="J169" s="194">
        <v>12</v>
      </c>
      <c r="K169" s="196">
        <f t="shared" si="41"/>
        <v>5.106382978723404E-2</v>
      </c>
      <c r="L169" s="194">
        <v>0</v>
      </c>
      <c r="M169" s="194" t="s">
        <v>35</v>
      </c>
      <c r="N169" s="195">
        <v>56</v>
      </c>
      <c r="O169" s="310" t="s">
        <v>5</v>
      </c>
      <c r="P169" s="310" t="s">
        <v>5</v>
      </c>
      <c r="Q169" s="310" t="s">
        <v>101</v>
      </c>
      <c r="R169" s="326">
        <v>406413</v>
      </c>
      <c r="S169" s="280">
        <v>43814</v>
      </c>
      <c r="T169" s="280">
        <v>44144</v>
      </c>
      <c r="U169" s="281">
        <v>1</v>
      </c>
      <c r="V169" s="110" t="s">
        <v>354</v>
      </c>
      <c r="W169" s="118">
        <v>0</v>
      </c>
      <c r="X169" s="118">
        <v>0</v>
      </c>
      <c r="Y169" s="118">
        <v>0</v>
      </c>
      <c r="Z169" s="118">
        <v>0</v>
      </c>
      <c r="AA169" s="118">
        <v>0</v>
      </c>
      <c r="AB169" s="51">
        <v>0</v>
      </c>
      <c r="AC169" s="51">
        <v>0</v>
      </c>
      <c r="AD169" s="51">
        <v>0</v>
      </c>
      <c r="AE169" s="51">
        <v>0</v>
      </c>
      <c r="AF169" s="51">
        <v>0</v>
      </c>
      <c r="AG169" s="51">
        <v>0</v>
      </c>
      <c r="AH169" s="51">
        <v>0</v>
      </c>
      <c r="AI169" s="51">
        <v>0</v>
      </c>
      <c r="AJ169" s="248">
        <f t="shared" si="34"/>
        <v>0</v>
      </c>
      <c r="AK169" s="249" t="str">
        <f t="shared" si="35"/>
        <v>-</v>
      </c>
      <c r="AL169" s="264">
        <f t="shared" si="40"/>
        <v>406413</v>
      </c>
      <c r="AM169" s="118">
        <v>0</v>
      </c>
      <c r="AN169" s="118">
        <v>0</v>
      </c>
      <c r="AO169" s="118">
        <v>0</v>
      </c>
      <c r="AP169" s="118">
        <v>402812</v>
      </c>
      <c r="AQ169" s="118">
        <v>3601</v>
      </c>
      <c r="AR169" s="247">
        <v>0</v>
      </c>
      <c r="AS169" s="51">
        <v>0</v>
      </c>
      <c r="AT169" s="51">
        <v>0</v>
      </c>
      <c r="AU169" s="51">
        <v>0</v>
      </c>
      <c r="AV169" s="51">
        <v>0</v>
      </c>
      <c r="AW169" s="267">
        <f t="shared" si="36"/>
        <v>1</v>
      </c>
      <c r="AX169" s="160"/>
      <c r="AY169" s="161" t="s">
        <v>41</v>
      </c>
      <c r="AZ169" s="268" t="s">
        <v>574</v>
      </c>
      <c r="BA169" s="268" t="s">
        <v>640</v>
      </c>
      <c r="BB169" s="190" t="str">
        <f t="shared" si="32"/>
        <v>SI</v>
      </c>
      <c r="BC169" s="191" t="str">
        <f t="shared" si="33"/>
        <v>NO</v>
      </c>
      <c r="BD169" s="162">
        <f t="shared" si="37"/>
        <v>1</v>
      </c>
      <c r="BE169" s="163" t="s">
        <v>364</v>
      </c>
      <c r="BF169" s="37"/>
      <c r="BG169" s="40"/>
    </row>
    <row r="170" spans="1:59" ht="30" x14ac:dyDescent="0.25">
      <c r="A170" s="287">
        <v>40007532</v>
      </c>
      <c r="B170" s="329" t="s">
        <v>539</v>
      </c>
      <c r="C170" s="329" t="s">
        <v>144</v>
      </c>
      <c r="D170" s="305" t="s">
        <v>298</v>
      </c>
      <c r="E170" s="306" t="s">
        <v>56</v>
      </c>
      <c r="F170" s="306" t="s">
        <v>207</v>
      </c>
      <c r="G170" s="306" t="s">
        <v>37</v>
      </c>
      <c r="H170" s="307" t="s">
        <v>121</v>
      </c>
      <c r="I170" s="290">
        <v>735</v>
      </c>
      <c r="J170" s="290">
        <f t="shared" ref="J170" si="42">I170*K170</f>
        <v>110.25</v>
      </c>
      <c r="K170" s="291">
        <v>0.15</v>
      </c>
      <c r="L170" s="307">
        <v>0</v>
      </c>
      <c r="M170" s="307" t="s">
        <v>595</v>
      </c>
      <c r="N170" s="290">
        <v>175</v>
      </c>
      <c r="O170" s="307" t="s">
        <v>5</v>
      </c>
      <c r="P170" s="307" t="s">
        <v>5</v>
      </c>
      <c r="Q170" s="307" t="s">
        <v>101</v>
      </c>
      <c r="R170" s="297">
        <v>788523</v>
      </c>
      <c r="S170" s="294">
        <v>44075</v>
      </c>
      <c r="T170" s="294">
        <v>44287</v>
      </c>
      <c r="U170" s="295">
        <v>1</v>
      </c>
      <c r="V170" s="296" t="s">
        <v>354</v>
      </c>
      <c r="W170" s="298">
        <v>0</v>
      </c>
      <c r="X170" s="298">
        <v>0</v>
      </c>
      <c r="Y170" s="298">
        <v>0</v>
      </c>
      <c r="Z170" s="298">
        <v>0</v>
      </c>
      <c r="AA170" s="298">
        <v>0</v>
      </c>
      <c r="AB170" s="299">
        <v>0</v>
      </c>
      <c r="AC170" s="299">
        <v>0</v>
      </c>
      <c r="AD170" s="299">
        <v>0</v>
      </c>
      <c r="AE170" s="299">
        <v>0</v>
      </c>
      <c r="AF170" s="299">
        <v>0</v>
      </c>
      <c r="AG170" s="299">
        <v>0</v>
      </c>
      <c r="AH170" s="299">
        <v>0</v>
      </c>
      <c r="AI170" s="299">
        <v>0</v>
      </c>
      <c r="AJ170" s="248">
        <f t="shared" si="34"/>
        <v>0</v>
      </c>
      <c r="AK170" s="249" t="str">
        <f t="shared" si="35"/>
        <v>-</v>
      </c>
      <c r="AL170" s="300">
        <f t="shared" si="40"/>
        <v>941259</v>
      </c>
      <c r="AM170" s="298">
        <v>0</v>
      </c>
      <c r="AN170" s="298">
        <v>40000</v>
      </c>
      <c r="AO170" s="298">
        <v>0</v>
      </c>
      <c r="AP170" s="298">
        <v>57250</v>
      </c>
      <c r="AQ170" s="298">
        <v>844009</v>
      </c>
      <c r="AR170" s="301">
        <v>0</v>
      </c>
      <c r="AS170" s="299">
        <v>0</v>
      </c>
      <c r="AT170" s="299">
        <v>0</v>
      </c>
      <c r="AU170" s="299">
        <v>0</v>
      </c>
      <c r="AV170" s="299">
        <v>0</v>
      </c>
      <c r="AW170" s="267">
        <f t="shared" si="36"/>
        <v>1</v>
      </c>
      <c r="AX170" s="302"/>
      <c r="AY170" s="303" t="s">
        <v>41</v>
      </c>
      <c r="AZ170" s="304" t="s">
        <v>574</v>
      </c>
      <c r="BA170" s="304" t="s">
        <v>640</v>
      </c>
      <c r="BB170" s="190" t="str">
        <f t="shared" si="32"/>
        <v>SI</v>
      </c>
      <c r="BC170" s="191" t="str">
        <f t="shared" si="33"/>
        <v>NO</v>
      </c>
      <c r="BD170" s="162">
        <f t="shared" si="37"/>
        <v>1</v>
      </c>
      <c r="BE170" s="163" t="s">
        <v>364</v>
      </c>
    </row>
    <row r="171" spans="1:59" ht="45" x14ac:dyDescent="0.25">
      <c r="A171" s="115">
        <v>30458784</v>
      </c>
      <c r="B171" s="111" t="s">
        <v>540</v>
      </c>
      <c r="C171" s="107" t="s">
        <v>144</v>
      </c>
      <c r="D171" s="108" t="s">
        <v>298</v>
      </c>
      <c r="E171" s="106" t="s">
        <v>57</v>
      </c>
      <c r="F171" s="106" t="s">
        <v>186</v>
      </c>
      <c r="G171" s="106" t="s">
        <v>37</v>
      </c>
      <c r="H171" s="212" t="s">
        <v>40</v>
      </c>
      <c r="I171" s="210">
        <v>4492</v>
      </c>
      <c r="J171" s="212">
        <v>3009</v>
      </c>
      <c r="K171" s="230">
        <f t="shared" si="41"/>
        <v>0.66985752448797864</v>
      </c>
      <c r="L171" s="212">
        <v>6</v>
      </c>
      <c r="M171" s="212" t="s">
        <v>35</v>
      </c>
      <c r="N171" s="210">
        <v>1123</v>
      </c>
      <c r="O171" s="311" t="s">
        <v>5</v>
      </c>
      <c r="P171" s="311" t="s">
        <v>5</v>
      </c>
      <c r="Q171" s="212" t="s">
        <v>101</v>
      </c>
      <c r="R171" s="213">
        <v>4211448</v>
      </c>
      <c r="S171" s="231">
        <v>43334</v>
      </c>
      <c r="T171" s="312">
        <v>44256</v>
      </c>
      <c r="U171" s="284">
        <v>0.93</v>
      </c>
      <c r="V171" s="110" t="s">
        <v>354</v>
      </c>
      <c r="W171" s="118">
        <v>0</v>
      </c>
      <c r="X171" s="118">
        <v>0</v>
      </c>
      <c r="Y171" s="118">
        <v>0</v>
      </c>
      <c r="Z171" s="118">
        <v>0</v>
      </c>
      <c r="AA171" s="118">
        <v>0</v>
      </c>
      <c r="AB171" s="51">
        <v>0</v>
      </c>
      <c r="AC171" s="51">
        <v>0</v>
      </c>
      <c r="AD171" s="51">
        <v>0</v>
      </c>
      <c r="AE171" s="51">
        <v>0</v>
      </c>
      <c r="AF171" s="51">
        <v>0</v>
      </c>
      <c r="AG171" s="51">
        <v>0</v>
      </c>
      <c r="AH171" s="51">
        <v>0</v>
      </c>
      <c r="AI171" s="51">
        <v>0</v>
      </c>
      <c r="AJ171" s="248">
        <f t="shared" si="34"/>
        <v>0</v>
      </c>
      <c r="AK171" s="249" t="str">
        <f t="shared" si="35"/>
        <v>-</v>
      </c>
      <c r="AL171" s="264">
        <f t="shared" si="40"/>
        <v>3526133</v>
      </c>
      <c r="AM171" s="118">
        <v>0</v>
      </c>
      <c r="AN171" s="118">
        <v>739139</v>
      </c>
      <c r="AO171" s="118">
        <v>2428657</v>
      </c>
      <c r="AP171" s="118">
        <v>115150</v>
      </c>
      <c r="AQ171" s="118">
        <v>243187</v>
      </c>
      <c r="AR171" s="247">
        <v>0</v>
      </c>
      <c r="AS171" s="51">
        <v>0</v>
      </c>
      <c r="AT171" s="51">
        <v>0</v>
      </c>
      <c r="AU171" s="51">
        <v>0</v>
      </c>
      <c r="AV171" s="51">
        <v>0</v>
      </c>
      <c r="AW171" s="267">
        <f t="shared" si="36"/>
        <v>1</v>
      </c>
      <c r="AX171" s="160"/>
      <c r="AY171" s="161" t="s">
        <v>41</v>
      </c>
      <c r="AZ171" s="268" t="s">
        <v>574</v>
      </c>
      <c r="BA171" s="268" t="s">
        <v>640</v>
      </c>
      <c r="BB171" s="190" t="str">
        <f t="shared" si="32"/>
        <v>SI</v>
      </c>
      <c r="BC171" s="191" t="str">
        <f t="shared" si="33"/>
        <v>NO</v>
      </c>
      <c r="BD171" s="162">
        <f t="shared" si="37"/>
        <v>1</v>
      </c>
      <c r="BE171" s="163" t="s">
        <v>364</v>
      </c>
    </row>
    <row r="172" spans="1:59" ht="30" x14ac:dyDescent="0.25">
      <c r="A172" s="115">
        <v>30485885</v>
      </c>
      <c r="B172" s="117" t="s">
        <v>541</v>
      </c>
      <c r="C172" s="117" t="s">
        <v>144</v>
      </c>
      <c r="D172" s="108" t="s">
        <v>298</v>
      </c>
      <c r="E172" s="106" t="s">
        <v>57</v>
      </c>
      <c r="F172" s="106" t="s">
        <v>194</v>
      </c>
      <c r="G172" s="106" t="s">
        <v>37</v>
      </c>
      <c r="H172" s="194" t="s">
        <v>40</v>
      </c>
      <c r="I172" s="195">
        <v>1651</v>
      </c>
      <c r="J172" s="194">
        <v>1053</v>
      </c>
      <c r="K172" s="196">
        <f t="shared" si="41"/>
        <v>0.63779527559055116</v>
      </c>
      <c r="L172" s="194">
        <v>3</v>
      </c>
      <c r="M172" s="194" t="s">
        <v>35</v>
      </c>
      <c r="N172" s="195">
        <v>393</v>
      </c>
      <c r="O172" s="310" t="s">
        <v>5</v>
      </c>
      <c r="P172" s="310" t="s">
        <v>5</v>
      </c>
      <c r="Q172" s="194" t="s">
        <v>101</v>
      </c>
      <c r="R172" s="198">
        <v>3623038</v>
      </c>
      <c r="S172" s="201">
        <v>43646</v>
      </c>
      <c r="T172" s="283">
        <v>44245</v>
      </c>
      <c r="U172" s="281">
        <v>0.88</v>
      </c>
      <c r="V172" s="110" t="s">
        <v>354</v>
      </c>
      <c r="W172" s="118">
        <v>420525</v>
      </c>
      <c r="X172" s="118">
        <v>0</v>
      </c>
      <c r="Y172" s="118">
        <v>0</v>
      </c>
      <c r="Z172" s="118">
        <v>0</v>
      </c>
      <c r="AA172" s="118">
        <v>41220</v>
      </c>
      <c r="AB172" s="51">
        <v>0</v>
      </c>
      <c r="AC172" s="51">
        <v>41220</v>
      </c>
      <c r="AD172" s="51">
        <v>41220</v>
      </c>
      <c r="AE172" s="51">
        <v>41220</v>
      </c>
      <c r="AF172" s="51">
        <v>41220</v>
      </c>
      <c r="AG172" s="51">
        <v>41220</v>
      </c>
      <c r="AH172" s="51">
        <v>90764</v>
      </c>
      <c r="AI172" s="51">
        <v>82441</v>
      </c>
      <c r="AJ172" s="248">
        <f t="shared" si="34"/>
        <v>420525</v>
      </c>
      <c r="AK172" s="249">
        <f t="shared" si="35"/>
        <v>9.8000000000000004E-2</v>
      </c>
      <c r="AL172" s="264">
        <f t="shared" si="40"/>
        <v>3626492</v>
      </c>
      <c r="AM172" s="118">
        <v>0</v>
      </c>
      <c r="AN172" s="118">
        <v>0</v>
      </c>
      <c r="AO172" s="118">
        <v>1337429</v>
      </c>
      <c r="AP172" s="118">
        <v>1070924</v>
      </c>
      <c r="AQ172" s="118">
        <v>797614</v>
      </c>
      <c r="AR172" s="247">
        <v>420525</v>
      </c>
      <c r="AS172" s="51">
        <v>0</v>
      </c>
      <c r="AT172" s="51">
        <v>0</v>
      </c>
      <c r="AU172" s="51">
        <v>0</v>
      </c>
      <c r="AV172" s="51">
        <v>0</v>
      </c>
      <c r="AW172" s="267">
        <f t="shared" si="36"/>
        <v>0.89540718689025101</v>
      </c>
      <c r="AX172" s="160"/>
      <c r="AY172" s="161" t="s">
        <v>41</v>
      </c>
      <c r="AZ172" s="268" t="s">
        <v>574</v>
      </c>
      <c r="BA172" s="268" t="s">
        <v>640</v>
      </c>
      <c r="BB172" s="190" t="str">
        <f t="shared" si="32"/>
        <v>SI</v>
      </c>
      <c r="BC172" s="191" t="str">
        <f t="shared" si="33"/>
        <v>NO</v>
      </c>
      <c r="BD172" s="162">
        <f t="shared" si="37"/>
        <v>1</v>
      </c>
      <c r="BE172" s="163" t="s">
        <v>364</v>
      </c>
    </row>
    <row r="173" spans="1:59" ht="45" x14ac:dyDescent="0.25">
      <c r="A173" s="115">
        <v>30488759</v>
      </c>
      <c r="B173" s="142" t="s">
        <v>542</v>
      </c>
      <c r="C173" s="117" t="s">
        <v>144</v>
      </c>
      <c r="D173" s="108" t="s">
        <v>298</v>
      </c>
      <c r="E173" s="106" t="s">
        <v>57</v>
      </c>
      <c r="F173" s="106" t="s">
        <v>197</v>
      </c>
      <c r="G173" s="106" t="s">
        <v>37</v>
      </c>
      <c r="H173" s="215" t="s">
        <v>40</v>
      </c>
      <c r="I173" s="216">
        <v>2297</v>
      </c>
      <c r="J173" s="215">
        <v>911</v>
      </c>
      <c r="K173" s="217">
        <f t="shared" si="41"/>
        <v>0.39660426643447977</v>
      </c>
      <c r="L173" s="215">
        <v>6</v>
      </c>
      <c r="M173" s="215" t="s">
        <v>35</v>
      </c>
      <c r="N173" s="216">
        <v>547</v>
      </c>
      <c r="O173" s="317" t="s">
        <v>5</v>
      </c>
      <c r="P173" s="317" t="s">
        <v>5</v>
      </c>
      <c r="Q173" s="215" t="s">
        <v>101</v>
      </c>
      <c r="R173" s="218">
        <v>3236709</v>
      </c>
      <c r="S173" s="232">
        <v>43656</v>
      </c>
      <c r="T173" s="316">
        <v>44288</v>
      </c>
      <c r="U173" s="285">
        <v>0.6</v>
      </c>
      <c r="V173" s="110" t="s">
        <v>354</v>
      </c>
      <c r="W173" s="118">
        <v>687006</v>
      </c>
      <c r="X173" s="118">
        <v>0</v>
      </c>
      <c r="Y173" s="118">
        <v>0</v>
      </c>
      <c r="Z173" s="118">
        <v>0</v>
      </c>
      <c r="AA173" s="118">
        <v>0</v>
      </c>
      <c r="AB173" s="51">
        <v>0</v>
      </c>
      <c r="AC173" s="51">
        <v>0</v>
      </c>
      <c r="AD173" s="51">
        <v>114500</v>
      </c>
      <c r="AE173" s="51">
        <v>114500</v>
      </c>
      <c r="AF173" s="51">
        <v>114500</v>
      </c>
      <c r="AG173" s="51">
        <v>114500</v>
      </c>
      <c r="AH173" s="51">
        <v>114500</v>
      </c>
      <c r="AI173" s="51">
        <v>114506</v>
      </c>
      <c r="AJ173" s="248">
        <f t="shared" si="34"/>
        <v>687006</v>
      </c>
      <c r="AK173" s="249">
        <f t="shared" si="35"/>
        <v>0</v>
      </c>
      <c r="AL173" s="264">
        <f t="shared" si="40"/>
        <v>3081719</v>
      </c>
      <c r="AM173" s="118">
        <v>0</v>
      </c>
      <c r="AN173" s="118">
        <v>0</v>
      </c>
      <c r="AO173" s="118">
        <v>218556</v>
      </c>
      <c r="AP173" s="118">
        <v>1504290</v>
      </c>
      <c r="AQ173" s="118">
        <v>671867</v>
      </c>
      <c r="AR173" s="247">
        <v>687006</v>
      </c>
      <c r="AS173" s="51">
        <v>0</v>
      </c>
      <c r="AT173" s="51">
        <v>0</v>
      </c>
      <c r="AU173" s="51">
        <v>0</v>
      </c>
      <c r="AV173" s="51">
        <v>0</v>
      </c>
      <c r="AW173" s="267">
        <f t="shared" si="36"/>
        <v>0.77707052460006898</v>
      </c>
      <c r="AX173" s="160"/>
      <c r="AY173" s="161" t="s">
        <v>41</v>
      </c>
      <c r="AZ173" s="268" t="s">
        <v>574</v>
      </c>
      <c r="BA173" s="268" t="s">
        <v>640</v>
      </c>
      <c r="BB173" s="190" t="str">
        <f t="shared" si="32"/>
        <v>SI</v>
      </c>
      <c r="BC173" s="191" t="str">
        <f t="shared" si="33"/>
        <v>NO</v>
      </c>
      <c r="BD173" s="162">
        <f t="shared" si="37"/>
        <v>1</v>
      </c>
      <c r="BE173" s="163" t="s">
        <v>364</v>
      </c>
    </row>
    <row r="174" spans="1:59" ht="30" x14ac:dyDescent="0.25">
      <c r="A174" s="115">
        <v>40000292</v>
      </c>
      <c r="B174" s="117" t="s">
        <v>543</v>
      </c>
      <c r="C174" s="117" t="s">
        <v>144</v>
      </c>
      <c r="D174" s="108" t="s">
        <v>298</v>
      </c>
      <c r="E174" s="106" t="s">
        <v>58</v>
      </c>
      <c r="F174" s="106" t="s">
        <v>202</v>
      </c>
      <c r="G174" s="106" t="s">
        <v>37</v>
      </c>
      <c r="H174" s="194" t="s">
        <v>40</v>
      </c>
      <c r="I174" s="195">
        <v>1382</v>
      </c>
      <c r="J174" s="194">
        <v>206</v>
      </c>
      <c r="K174" s="196">
        <f t="shared" si="41"/>
        <v>0.14905933429811866</v>
      </c>
      <c r="L174" s="194">
        <v>14</v>
      </c>
      <c r="M174" s="194" t="s">
        <v>35</v>
      </c>
      <c r="N174" s="195">
        <v>329</v>
      </c>
      <c r="O174" s="310" t="s">
        <v>5</v>
      </c>
      <c r="P174" s="310" t="s">
        <v>5</v>
      </c>
      <c r="Q174" s="310" t="s">
        <v>101</v>
      </c>
      <c r="R174" s="326">
        <v>1484252</v>
      </c>
      <c r="S174" s="280">
        <v>43814</v>
      </c>
      <c r="T174" s="280">
        <v>44471</v>
      </c>
      <c r="U174" s="281">
        <v>1</v>
      </c>
      <c r="V174" s="110" t="s">
        <v>354</v>
      </c>
      <c r="W174" s="118">
        <v>0</v>
      </c>
      <c r="X174" s="118">
        <v>0</v>
      </c>
      <c r="Y174" s="118">
        <v>0</v>
      </c>
      <c r="Z174" s="118">
        <v>0</v>
      </c>
      <c r="AA174" s="118">
        <v>0</v>
      </c>
      <c r="AB174" s="51">
        <v>0</v>
      </c>
      <c r="AC174" s="51">
        <v>0</v>
      </c>
      <c r="AD174" s="51">
        <v>0</v>
      </c>
      <c r="AE174" s="51">
        <v>0</v>
      </c>
      <c r="AF174" s="51">
        <v>0</v>
      </c>
      <c r="AG174" s="51">
        <v>0</v>
      </c>
      <c r="AH174" s="51">
        <v>0</v>
      </c>
      <c r="AI174" s="51">
        <v>0</v>
      </c>
      <c r="AJ174" s="248">
        <f t="shared" si="34"/>
        <v>0</v>
      </c>
      <c r="AK174" s="249" t="str">
        <f t="shared" si="35"/>
        <v>-</v>
      </c>
      <c r="AL174" s="264">
        <f t="shared" si="40"/>
        <v>1665092</v>
      </c>
      <c r="AM174" s="118">
        <v>0</v>
      </c>
      <c r="AN174" s="118">
        <v>0</v>
      </c>
      <c r="AO174" s="118">
        <v>0</v>
      </c>
      <c r="AP174" s="118">
        <v>705322</v>
      </c>
      <c r="AQ174" s="118">
        <v>959770</v>
      </c>
      <c r="AR174" s="247">
        <v>0</v>
      </c>
      <c r="AS174" s="51">
        <v>0</v>
      </c>
      <c r="AT174" s="51">
        <v>0</v>
      </c>
      <c r="AU174" s="51">
        <v>0</v>
      </c>
      <c r="AV174" s="51">
        <v>0</v>
      </c>
      <c r="AW174" s="267">
        <f t="shared" si="36"/>
        <v>1</v>
      </c>
      <c r="AX174" s="160"/>
      <c r="AY174" s="161" t="s">
        <v>41</v>
      </c>
      <c r="AZ174" s="268" t="s">
        <v>574</v>
      </c>
      <c r="BA174" s="268" t="s">
        <v>640</v>
      </c>
      <c r="BB174" s="190" t="str">
        <f t="shared" si="32"/>
        <v>SI</v>
      </c>
      <c r="BC174" s="191" t="str">
        <f t="shared" si="33"/>
        <v>NO</v>
      </c>
      <c r="BD174" s="162">
        <f t="shared" si="37"/>
        <v>1</v>
      </c>
      <c r="BE174" s="163" t="s">
        <v>364</v>
      </c>
    </row>
    <row r="175" spans="1:59" ht="30" x14ac:dyDescent="0.25">
      <c r="A175" s="115">
        <v>30441773</v>
      </c>
      <c r="B175" s="107" t="s">
        <v>544</v>
      </c>
      <c r="C175" s="107" t="s">
        <v>144</v>
      </c>
      <c r="D175" s="108" t="s">
        <v>298</v>
      </c>
      <c r="E175" s="106" t="s">
        <v>64</v>
      </c>
      <c r="F175" s="106" t="s">
        <v>185</v>
      </c>
      <c r="G175" s="106" t="s">
        <v>37</v>
      </c>
      <c r="H175" s="194" t="s">
        <v>40</v>
      </c>
      <c r="I175" s="195">
        <v>2576</v>
      </c>
      <c r="J175" s="194">
        <v>1004</v>
      </c>
      <c r="K175" s="196">
        <f t="shared" si="41"/>
        <v>0.38975155279503104</v>
      </c>
      <c r="L175" s="194">
        <v>9</v>
      </c>
      <c r="M175" s="194" t="s">
        <v>35</v>
      </c>
      <c r="N175" s="195">
        <v>644</v>
      </c>
      <c r="O175" s="310" t="s">
        <v>93</v>
      </c>
      <c r="P175" s="310" t="s">
        <v>92</v>
      </c>
      <c r="Q175" s="194" t="s">
        <v>101</v>
      </c>
      <c r="R175" s="198">
        <v>3793501.5290000001</v>
      </c>
      <c r="S175" s="201">
        <v>42921</v>
      </c>
      <c r="T175" s="283">
        <v>43739</v>
      </c>
      <c r="U175" s="281">
        <v>1</v>
      </c>
      <c r="V175" s="110" t="s">
        <v>354</v>
      </c>
      <c r="W175" s="118">
        <v>0</v>
      </c>
      <c r="X175" s="118">
        <v>0</v>
      </c>
      <c r="Y175" s="118">
        <v>0</v>
      </c>
      <c r="Z175" s="118">
        <v>0</v>
      </c>
      <c r="AA175" s="118">
        <v>0</v>
      </c>
      <c r="AB175" s="51">
        <v>0</v>
      </c>
      <c r="AC175" s="51">
        <v>0</v>
      </c>
      <c r="AD175" s="51">
        <v>0</v>
      </c>
      <c r="AE175" s="51">
        <v>0</v>
      </c>
      <c r="AF175" s="51">
        <v>0</v>
      </c>
      <c r="AG175" s="51">
        <v>0</v>
      </c>
      <c r="AH175" s="51">
        <v>0</v>
      </c>
      <c r="AI175" s="51">
        <v>0</v>
      </c>
      <c r="AJ175" s="248">
        <f t="shared" si="34"/>
        <v>0</v>
      </c>
      <c r="AK175" s="249" t="str">
        <f t="shared" si="35"/>
        <v>-</v>
      </c>
      <c r="AL175" s="264">
        <f t="shared" si="40"/>
        <v>4484311</v>
      </c>
      <c r="AM175" s="118">
        <v>254201</v>
      </c>
      <c r="AN175" s="118">
        <v>2729831</v>
      </c>
      <c r="AO175" s="118">
        <v>1192916</v>
      </c>
      <c r="AP175" s="118">
        <v>34041</v>
      </c>
      <c r="AQ175" s="118">
        <v>273322</v>
      </c>
      <c r="AR175" s="247">
        <v>0</v>
      </c>
      <c r="AS175" s="51">
        <v>0</v>
      </c>
      <c r="AT175" s="51">
        <v>0</v>
      </c>
      <c r="AU175" s="51">
        <v>0</v>
      </c>
      <c r="AV175" s="51">
        <v>0</v>
      </c>
      <c r="AW175" s="267">
        <f t="shared" si="36"/>
        <v>1</v>
      </c>
      <c r="AX175" s="114"/>
      <c r="AY175" s="161" t="s">
        <v>40</v>
      </c>
      <c r="AZ175" s="268" t="s">
        <v>574</v>
      </c>
      <c r="BA175" s="268" t="s">
        <v>572</v>
      </c>
      <c r="BB175" s="190" t="str">
        <f t="shared" si="32"/>
        <v>SI</v>
      </c>
      <c r="BC175" s="191" t="str">
        <f t="shared" si="33"/>
        <v>NO</v>
      </c>
      <c r="BD175" s="162">
        <f t="shared" si="37"/>
        <v>1</v>
      </c>
      <c r="BE175" s="163" t="s">
        <v>364</v>
      </c>
    </row>
    <row r="176" spans="1:59" ht="30" x14ac:dyDescent="0.25">
      <c r="A176" s="115">
        <v>30484751</v>
      </c>
      <c r="B176" s="116" t="s">
        <v>545</v>
      </c>
      <c r="C176" s="116" t="s">
        <v>144</v>
      </c>
      <c r="D176" s="108" t="s">
        <v>298</v>
      </c>
      <c r="E176" s="106" t="s">
        <v>66</v>
      </c>
      <c r="F176" s="106" t="s">
        <v>193</v>
      </c>
      <c r="G176" s="106" t="s">
        <v>37</v>
      </c>
      <c r="H176" s="194" t="s">
        <v>40</v>
      </c>
      <c r="I176" s="195">
        <v>508</v>
      </c>
      <c r="J176" s="194">
        <v>289</v>
      </c>
      <c r="K176" s="196">
        <f t="shared" si="41"/>
        <v>0.56889763779527558</v>
      </c>
      <c r="L176" s="194">
        <v>1</v>
      </c>
      <c r="M176" s="194" t="s">
        <v>35</v>
      </c>
      <c r="N176" s="195">
        <v>127</v>
      </c>
      <c r="O176" s="310" t="s">
        <v>5</v>
      </c>
      <c r="P176" s="310" t="s">
        <v>5</v>
      </c>
      <c r="Q176" s="310" t="s">
        <v>101</v>
      </c>
      <c r="R176" s="326">
        <v>793447.99160999991</v>
      </c>
      <c r="S176" s="280">
        <v>43400</v>
      </c>
      <c r="T176" s="280">
        <v>44185</v>
      </c>
      <c r="U176" s="281">
        <v>1</v>
      </c>
      <c r="V176" s="110" t="s">
        <v>354</v>
      </c>
      <c r="W176" s="118">
        <v>0</v>
      </c>
      <c r="X176" s="118">
        <v>0</v>
      </c>
      <c r="Y176" s="118">
        <v>0</v>
      </c>
      <c r="Z176" s="118">
        <v>0</v>
      </c>
      <c r="AA176" s="118">
        <v>0</v>
      </c>
      <c r="AB176" s="51">
        <v>0</v>
      </c>
      <c r="AC176" s="51">
        <v>0</v>
      </c>
      <c r="AD176" s="51">
        <v>0</v>
      </c>
      <c r="AE176" s="51">
        <v>0</v>
      </c>
      <c r="AF176" s="51">
        <v>0</v>
      </c>
      <c r="AG176" s="51">
        <v>0</v>
      </c>
      <c r="AH176" s="51">
        <v>0</v>
      </c>
      <c r="AI176" s="51">
        <v>0</v>
      </c>
      <c r="AJ176" s="248">
        <f t="shared" si="34"/>
        <v>0</v>
      </c>
      <c r="AK176" s="249" t="str">
        <f t="shared" si="35"/>
        <v>-</v>
      </c>
      <c r="AL176" s="264">
        <f t="shared" si="40"/>
        <v>1067039</v>
      </c>
      <c r="AM176" s="118">
        <v>0</v>
      </c>
      <c r="AN176" s="118">
        <v>70077</v>
      </c>
      <c r="AO176" s="118">
        <v>729306</v>
      </c>
      <c r="AP176" s="118">
        <v>267656</v>
      </c>
      <c r="AQ176" s="118">
        <v>0</v>
      </c>
      <c r="AR176" s="247">
        <v>0</v>
      </c>
      <c r="AS176" s="51">
        <v>0</v>
      </c>
      <c r="AT176" s="51">
        <v>0</v>
      </c>
      <c r="AU176" s="51">
        <v>0</v>
      </c>
      <c r="AV176" s="51">
        <v>0</v>
      </c>
      <c r="AW176" s="267">
        <f t="shared" si="36"/>
        <v>1</v>
      </c>
      <c r="AX176" s="111"/>
      <c r="AY176" s="161" t="s">
        <v>41</v>
      </c>
      <c r="AZ176" s="268" t="s">
        <v>574</v>
      </c>
      <c r="BA176" s="268" t="s">
        <v>640</v>
      </c>
      <c r="BB176" s="190" t="str">
        <f t="shared" si="32"/>
        <v>SI</v>
      </c>
      <c r="BC176" s="191" t="str">
        <f t="shared" si="33"/>
        <v>NO</v>
      </c>
      <c r="BD176" s="162">
        <f t="shared" ref="BD176:BD207" si="43">IF(A176=A175,0,1)</f>
        <v>1</v>
      </c>
      <c r="BE176" s="163" t="s">
        <v>364</v>
      </c>
    </row>
    <row r="177" spans="1:57" ht="30" x14ac:dyDescent="0.25">
      <c r="A177" s="287">
        <v>40001395</v>
      </c>
      <c r="B177" s="329" t="s">
        <v>546</v>
      </c>
      <c r="C177" s="329" t="s">
        <v>144</v>
      </c>
      <c r="D177" s="305" t="s">
        <v>298</v>
      </c>
      <c r="E177" s="306" t="s">
        <v>66</v>
      </c>
      <c r="F177" s="306" t="s">
        <v>315</v>
      </c>
      <c r="G177" s="306" t="s">
        <v>37</v>
      </c>
      <c r="H177" s="307" t="s">
        <v>121</v>
      </c>
      <c r="I177" s="290">
        <v>1037</v>
      </c>
      <c r="J177" s="290">
        <f t="shared" ref="J177" si="44">I177*K177</f>
        <v>811.971</v>
      </c>
      <c r="K177" s="291">
        <v>0.78300000000000003</v>
      </c>
      <c r="L177" s="287">
        <v>6</v>
      </c>
      <c r="M177" s="307" t="s">
        <v>595</v>
      </c>
      <c r="N177" s="290">
        <v>247</v>
      </c>
      <c r="O177" s="307" t="s">
        <v>5</v>
      </c>
      <c r="P177" s="307" t="s">
        <v>5</v>
      </c>
      <c r="Q177" s="307" t="s">
        <v>101</v>
      </c>
      <c r="R177" s="297">
        <v>1621102</v>
      </c>
      <c r="S177" s="294">
        <v>44075</v>
      </c>
      <c r="T177" s="294">
        <v>44619</v>
      </c>
      <c r="U177" s="295">
        <v>0.91</v>
      </c>
      <c r="V177" s="296" t="s">
        <v>354</v>
      </c>
      <c r="W177" s="298">
        <v>956918</v>
      </c>
      <c r="X177" s="298">
        <v>0</v>
      </c>
      <c r="Y177" s="298">
        <v>38699</v>
      </c>
      <c r="Z177" s="298">
        <v>0</v>
      </c>
      <c r="AA177" s="298">
        <v>95035</v>
      </c>
      <c r="AB177" s="299">
        <v>28641</v>
      </c>
      <c r="AC177" s="299">
        <v>95035</v>
      </c>
      <c r="AD177" s="299">
        <v>95035</v>
      </c>
      <c r="AE177" s="299">
        <v>95035</v>
      </c>
      <c r="AF177" s="299">
        <v>95035</v>
      </c>
      <c r="AG177" s="299">
        <v>95035</v>
      </c>
      <c r="AH177" s="299">
        <v>256464</v>
      </c>
      <c r="AI177" s="299">
        <v>62984</v>
      </c>
      <c r="AJ177" s="248">
        <f t="shared" si="34"/>
        <v>956998</v>
      </c>
      <c r="AK177" s="249">
        <f t="shared" si="35"/>
        <v>0.17</v>
      </c>
      <c r="AL177" s="300">
        <f t="shared" si="40"/>
        <v>2281975</v>
      </c>
      <c r="AM177" s="298">
        <v>0</v>
      </c>
      <c r="AN177" s="298">
        <v>30000</v>
      </c>
      <c r="AO177" s="298">
        <v>1419</v>
      </c>
      <c r="AP177" s="298">
        <v>0</v>
      </c>
      <c r="AQ177" s="298">
        <v>1293558</v>
      </c>
      <c r="AR177" s="301">
        <v>956998</v>
      </c>
      <c r="AS177" s="299">
        <v>0</v>
      </c>
      <c r="AT177" s="299">
        <v>0</v>
      </c>
      <c r="AU177" s="299">
        <v>0</v>
      </c>
      <c r="AV177" s="299">
        <v>0</v>
      </c>
      <c r="AW177" s="267">
        <f t="shared" si="36"/>
        <v>0.65178277588492428</v>
      </c>
      <c r="AX177" s="302"/>
      <c r="AY177" s="306" t="s">
        <v>41</v>
      </c>
      <c r="AZ177" s="304" t="s">
        <v>574</v>
      </c>
      <c r="BA177" s="304" t="s">
        <v>640</v>
      </c>
      <c r="BB177" s="190" t="str">
        <f t="shared" si="32"/>
        <v>SI</v>
      </c>
      <c r="BC177" s="191" t="str">
        <f t="shared" si="33"/>
        <v>NO</v>
      </c>
      <c r="BD177" s="162">
        <f t="shared" si="43"/>
        <v>1</v>
      </c>
      <c r="BE177" s="163" t="s">
        <v>364</v>
      </c>
    </row>
    <row r="178" spans="1:57" ht="30" x14ac:dyDescent="0.25">
      <c r="A178" s="115">
        <v>30068020</v>
      </c>
      <c r="B178" s="111" t="s">
        <v>474</v>
      </c>
      <c r="C178" s="107" t="s">
        <v>144</v>
      </c>
      <c r="D178" s="108" t="s">
        <v>298</v>
      </c>
      <c r="E178" s="106" t="s">
        <v>67</v>
      </c>
      <c r="F178" s="106" t="s">
        <v>188</v>
      </c>
      <c r="G178" s="106" t="s">
        <v>37</v>
      </c>
      <c r="H178" s="194" t="s">
        <v>40</v>
      </c>
      <c r="I178" s="195">
        <v>392</v>
      </c>
      <c r="J178" s="194">
        <v>196</v>
      </c>
      <c r="K178" s="196">
        <f t="shared" si="41"/>
        <v>0.5</v>
      </c>
      <c r="L178" s="194">
        <v>5</v>
      </c>
      <c r="M178" s="194" t="s">
        <v>35</v>
      </c>
      <c r="N178" s="195">
        <v>98</v>
      </c>
      <c r="O178" s="310" t="s">
        <v>5</v>
      </c>
      <c r="P178" s="310" t="s">
        <v>5</v>
      </c>
      <c r="Q178" s="194" t="s">
        <v>101</v>
      </c>
      <c r="R178" s="198">
        <v>790728</v>
      </c>
      <c r="S178" s="201">
        <v>43370</v>
      </c>
      <c r="T178" s="283">
        <v>44155</v>
      </c>
      <c r="U178" s="200">
        <v>0.85</v>
      </c>
      <c r="V178" s="110" t="s">
        <v>354</v>
      </c>
      <c r="W178" s="118">
        <v>470220</v>
      </c>
      <c r="X178" s="118">
        <v>0</v>
      </c>
      <c r="Y178" s="118">
        <v>0</v>
      </c>
      <c r="Z178" s="118">
        <v>130163</v>
      </c>
      <c r="AA178" s="118">
        <f>57250-32913</f>
        <v>24337</v>
      </c>
      <c r="AB178" s="51">
        <v>180439</v>
      </c>
      <c r="AC178" s="51">
        <v>57250</v>
      </c>
      <c r="AD178" s="51">
        <v>57250</v>
      </c>
      <c r="AE178" s="51">
        <v>20781</v>
      </c>
      <c r="AF178" s="51">
        <v>0</v>
      </c>
      <c r="AG178" s="51">
        <v>0</v>
      </c>
      <c r="AH178" s="51">
        <v>0</v>
      </c>
      <c r="AI178" s="51">
        <v>0</v>
      </c>
      <c r="AJ178" s="248">
        <f t="shared" si="34"/>
        <v>470220</v>
      </c>
      <c r="AK178" s="249">
        <f t="shared" si="35"/>
        <v>0.71199999999999997</v>
      </c>
      <c r="AL178" s="264">
        <f t="shared" si="40"/>
        <v>1024400</v>
      </c>
      <c r="AM178" s="118">
        <v>0</v>
      </c>
      <c r="AN178" s="118">
        <v>179283</v>
      </c>
      <c r="AO178" s="118">
        <v>203147</v>
      </c>
      <c r="AP178" s="118">
        <v>0</v>
      </c>
      <c r="AQ178" s="118">
        <v>171750</v>
      </c>
      <c r="AR178" s="247">
        <v>470220</v>
      </c>
      <c r="AS178" s="51">
        <v>0</v>
      </c>
      <c r="AT178" s="51">
        <v>0</v>
      </c>
      <c r="AU178" s="51">
        <v>0</v>
      </c>
      <c r="AV178" s="51">
        <v>0</v>
      </c>
      <c r="AW178" s="267">
        <f t="shared" si="36"/>
        <v>0.86794123389301059</v>
      </c>
      <c r="AX178" s="114"/>
      <c r="AY178" s="161" t="s">
        <v>41</v>
      </c>
      <c r="AZ178" s="268" t="s">
        <v>574</v>
      </c>
      <c r="BA178" s="268" t="s">
        <v>640</v>
      </c>
      <c r="BB178" s="190" t="str">
        <f t="shared" si="32"/>
        <v>SI</v>
      </c>
      <c r="BC178" s="191" t="str">
        <f t="shared" si="33"/>
        <v>NO</v>
      </c>
      <c r="BD178" s="162">
        <f t="shared" si="43"/>
        <v>1</v>
      </c>
      <c r="BE178" s="163" t="s">
        <v>364</v>
      </c>
    </row>
    <row r="179" spans="1:57" ht="30" x14ac:dyDescent="0.25">
      <c r="A179" s="115">
        <v>40000342</v>
      </c>
      <c r="B179" s="142" t="s">
        <v>547</v>
      </c>
      <c r="C179" s="117" t="s">
        <v>144</v>
      </c>
      <c r="D179" s="108" t="s">
        <v>298</v>
      </c>
      <c r="E179" s="106" t="s">
        <v>67</v>
      </c>
      <c r="F179" s="106" t="s">
        <v>199</v>
      </c>
      <c r="G179" s="106" t="s">
        <v>37</v>
      </c>
      <c r="H179" s="194" t="s">
        <v>40</v>
      </c>
      <c r="I179" s="195">
        <v>445</v>
      </c>
      <c r="J179" s="194">
        <v>212</v>
      </c>
      <c r="K179" s="196">
        <f t="shared" si="41"/>
        <v>0.47640449438202248</v>
      </c>
      <c r="L179" s="194">
        <v>6</v>
      </c>
      <c r="M179" s="194" t="s">
        <v>35</v>
      </c>
      <c r="N179" s="195">
        <v>106</v>
      </c>
      <c r="O179" s="310" t="s">
        <v>93</v>
      </c>
      <c r="P179" s="310" t="s">
        <v>92</v>
      </c>
      <c r="Q179" s="194" t="s">
        <v>101</v>
      </c>
      <c r="R179" s="198">
        <v>632379</v>
      </c>
      <c r="S179" s="201">
        <v>43617</v>
      </c>
      <c r="T179" s="283">
        <v>44038</v>
      </c>
      <c r="U179" s="200">
        <v>1</v>
      </c>
      <c r="V179" s="110" t="s">
        <v>354</v>
      </c>
      <c r="W179" s="118">
        <v>0</v>
      </c>
      <c r="X179" s="118">
        <v>0</v>
      </c>
      <c r="Y179" s="118">
        <v>0</v>
      </c>
      <c r="Z179" s="118">
        <v>0</v>
      </c>
      <c r="AA179" s="118">
        <v>0</v>
      </c>
      <c r="AB179" s="51">
        <v>0</v>
      </c>
      <c r="AC179" s="51">
        <v>0</v>
      </c>
      <c r="AD179" s="51">
        <v>0</v>
      </c>
      <c r="AE179" s="51">
        <v>0</v>
      </c>
      <c r="AF179" s="51">
        <v>0</v>
      </c>
      <c r="AG179" s="51">
        <v>0</v>
      </c>
      <c r="AH179" s="51">
        <v>0</v>
      </c>
      <c r="AI179" s="51">
        <v>0</v>
      </c>
      <c r="AJ179" s="248">
        <f t="shared" si="34"/>
        <v>0</v>
      </c>
      <c r="AK179" s="249" t="str">
        <f t="shared" si="35"/>
        <v>-</v>
      </c>
      <c r="AL179" s="264">
        <f t="shared" si="40"/>
        <v>804828</v>
      </c>
      <c r="AM179" s="118">
        <v>0</v>
      </c>
      <c r="AN179" s="118">
        <v>0</v>
      </c>
      <c r="AO179" s="118">
        <v>424172</v>
      </c>
      <c r="AP179" s="118">
        <v>380656</v>
      </c>
      <c r="AQ179" s="118">
        <v>0</v>
      </c>
      <c r="AR179" s="247">
        <v>0</v>
      </c>
      <c r="AS179" s="51">
        <v>0</v>
      </c>
      <c r="AT179" s="51">
        <v>0</v>
      </c>
      <c r="AU179" s="51">
        <v>0</v>
      </c>
      <c r="AV179" s="51">
        <v>0</v>
      </c>
      <c r="AW179" s="267">
        <f t="shared" si="36"/>
        <v>1</v>
      </c>
      <c r="AX179" s="114"/>
      <c r="AY179" s="161" t="s">
        <v>41</v>
      </c>
      <c r="AZ179" s="268" t="s">
        <v>574</v>
      </c>
      <c r="BA179" s="268" t="s">
        <v>572</v>
      </c>
      <c r="BB179" s="190" t="str">
        <f t="shared" si="32"/>
        <v>SI</v>
      </c>
      <c r="BC179" s="191" t="str">
        <f t="shared" si="33"/>
        <v>NO</v>
      </c>
      <c r="BD179" s="162">
        <f t="shared" si="43"/>
        <v>1</v>
      </c>
      <c r="BE179" s="163" t="s">
        <v>364</v>
      </c>
    </row>
    <row r="180" spans="1:57" ht="30" x14ac:dyDescent="0.25">
      <c r="A180" s="115">
        <v>40000950</v>
      </c>
      <c r="B180" s="117" t="s">
        <v>548</v>
      </c>
      <c r="C180" s="117" t="s">
        <v>144</v>
      </c>
      <c r="D180" s="108" t="s">
        <v>298</v>
      </c>
      <c r="E180" s="106" t="s">
        <v>71</v>
      </c>
      <c r="F180" s="106" t="s">
        <v>201</v>
      </c>
      <c r="G180" s="106" t="s">
        <v>37</v>
      </c>
      <c r="H180" s="194" t="s">
        <v>40</v>
      </c>
      <c r="I180" s="195">
        <v>5060</v>
      </c>
      <c r="J180" s="194">
        <v>155</v>
      </c>
      <c r="K180" s="196">
        <f t="shared" si="41"/>
        <v>3.0632411067193676E-2</v>
      </c>
      <c r="L180" s="194">
        <v>3</v>
      </c>
      <c r="M180" s="194" t="s">
        <v>35</v>
      </c>
      <c r="N180" s="195">
        <v>1265</v>
      </c>
      <c r="O180" s="310" t="s">
        <v>5</v>
      </c>
      <c r="P180" s="310" t="s">
        <v>5</v>
      </c>
      <c r="Q180" s="310" t="s">
        <v>101</v>
      </c>
      <c r="R180" s="326">
        <v>4060836</v>
      </c>
      <c r="S180" s="280">
        <v>43753</v>
      </c>
      <c r="T180" s="283">
        <v>44413</v>
      </c>
      <c r="U180" s="281">
        <v>1</v>
      </c>
      <c r="V180" s="110" t="s">
        <v>354</v>
      </c>
      <c r="W180" s="118">
        <v>0</v>
      </c>
      <c r="X180" s="118">
        <v>0</v>
      </c>
      <c r="Y180" s="118">
        <v>0</v>
      </c>
      <c r="Z180" s="118">
        <v>0</v>
      </c>
      <c r="AA180" s="118">
        <v>0</v>
      </c>
      <c r="AB180" s="51">
        <v>0</v>
      </c>
      <c r="AC180" s="51">
        <v>0</v>
      </c>
      <c r="AD180" s="51">
        <v>0</v>
      </c>
      <c r="AE180" s="51">
        <v>0</v>
      </c>
      <c r="AF180" s="51">
        <v>0</v>
      </c>
      <c r="AG180" s="51">
        <v>0</v>
      </c>
      <c r="AH180" s="51">
        <v>0</v>
      </c>
      <c r="AI180" s="51">
        <v>0</v>
      </c>
      <c r="AJ180" s="248">
        <f t="shared" si="34"/>
        <v>0</v>
      </c>
      <c r="AK180" s="249" t="str">
        <f t="shared" si="35"/>
        <v>-</v>
      </c>
      <c r="AL180" s="264">
        <f t="shared" si="40"/>
        <v>4274206</v>
      </c>
      <c r="AM180" s="118">
        <v>0</v>
      </c>
      <c r="AN180" s="118">
        <v>0</v>
      </c>
      <c r="AO180" s="118">
        <v>0</v>
      </c>
      <c r="AP180" s="118">
        <v>2380063</v>
      </c>
      <c r="AQ180" s="118">
        <v>1894143</v>
      </c>
      <c r="AR180" s="247">
        <v>0</v>
      </c>
      <c r="AS180" s="51">
        <v>0</v>
      </c>
      <c r="AT180" s="51">
        <v>0</v>
      </c>
      <c r="AU180" s="51">
        <v>0</v>
      </c>
      <c r="AV180" s="51">
        <v>0</v>
      </c>
      <c r="AW180" s="267">
        <f t="shared" si="36"/>
        <v>1</v>
      </c>
      <c r="AX180" s="114"/>
      <c r="AY180" s="161" t="s">
        <v>41</v>
      </c>
      <c r="AZ180" s="268" t="s">
        <v>574</v>
      </c>
      <c r="BA180" s="268" t="s">
        <v>640</v>
      </c>
      <c r="BB180" s="190" t="str">
        <f t="shared" si="32"/>
        <v>SI</v>
      </c>
      <c r="BC180" s="191" t="str">
        <f t="shared" si="33"/>
        <v>NO</v>
      </c>
      <c r="BD180" s="162">
        <f t="shared" si="43"/>
        <v>1</v>
      </c>
      <c r="BE180" s="163" t="s">
        <v>364</v>
      </c>
    </row>
    <row r="181" spans="1:57" ht="30" x14ac:dyDescent="0.25">
      <c r="A181" s="115">
        <v>30033484</v>
      </c>
      <c r="B181" s="107" t="s">
        <v>282</v>
      </c>
      <c r="C181" s="107" t="s">
        <v>144</v>
      </c>
      <c r="D181" s="108" t="s">
        <v>298</v>
      </c>
      <c r="E181" s="106" t="s">
        <v>303</v>
      </c>
      <c r="F181" s="106" t="s">
        <v>187</v>
      </c>
      <c r="G181" s="106" t="s">
        <v>121</v>
      </c>
      <c r="H181" s="194" t="s">
        <v>40</v>
      </c>
      <c r="I181" s="195">
        <v>250</v>
      </c>
      <c r="J181" s="194">
        <v>110</v>
      </c>
      <c r="K181" s="196">
        <f t="shared" si="41"/>
        <v>0.44</v>
      </c>
      <c r="L181" s="194">
        <v>0</v>
      </c>
      <c r="M181" s="194" t="s">
        <v>36</v>
      </c>
      <c r="N181" s="195">
        <v>300</v>
      </c>
      <c r="O181" s="310" t="s">
        <v>5</v>
      </c>
      <c r="P181" s="310" t="s">
        <v>81</v>
      </c>
      <c r="Q181" s="194" t="s">
        <v>101</v>
      </c>
      <c r="R181" s="198">
        <v>800967</v>
      </c>
      <c r="S181" s="201">
        <v>43250</v>
      </c>
      <c r="T181" s="283">
        <v>43669</v>
      </c>
      <c r="U181" s="200">
        <v>1</v>
      </c>
      <c r="V181" s="110" t="s">
        <v>354</v>
      </c>
      <c r="W181" s="118">
        <v>0</v>
      </c>
      <c r="X181" s="118">
        <v>0</v>
      </c>
      <c r="Y181" s="118">
        <v>0</v>
      </c>
      <c r="Z181" s="118">
        <v>0</v>
      </c>
      <c r="AA181" s="118">
        <v>0</v>
      </c>
      <c r="AB181" s="51">
        <v>0</v>
      </c>
      <c r="AC181" s="51">
        <v>0</v>
      </c>
      <c r="AD181" s="51">
        <v>0</v>
      </c>
      <c r="AE181" s="51">
        <v>0</v>
      </c>
      <c r="AF181" s="51">
        <v>0</v>
      </c>
      <c r="AG181" s="51">
        <v>0</v>
      </c>
      <c r="AH181" s="51">
        <v>0</v>
      </c>
      <c r="AI181" s="51">
        <v>0</v>
      </c>
      <c r="AJ181" s="248">
        <f t="shared" si="34"/>
        <v>0</v>
      </c>
      <c r="AK181" s="249" t="str">
        <f t="shared" si="35"/>
        <v>-</v>
      </c>
      <c r="AL181" s="264">
        <f t="shared" si="40"/>
        <v>1024020</v>
      </c>
      <c r="AM181" s="118">
        <v>0</v>
      </c>
      <c r="AN181" s="118">
        <v>111808</v>
      </c>
      <c r="AO181" s="118">
        <v>887577</v>
      </c>
      <c r="AP181" s="118">
        <v>24635</v>
      </c>
      <c r="AQ181" s="118">
        <v>0</v>
      </c>
      <c r="AR181" s="247">
        <v>0</v>
      </c>
      <c r="AS181" s="51">
        <v>0</v>
      </c>
      <c r="AT181" s="51">
        <v>0</v>
      </c>
      <c r="AU181" s="51">
        <v>0</v>
      </c>
      <c r="AV181" s="51">
        <v>0</v>
      </c>
      <c r="AW181" s="267">
        <f t="shared" si="36"/>
        <v>1</v>
      </c>
      <c r="AX181" s="114"/>
      <c r="AY181" s="161" t="s">
        <v>41</v>
      </c>
      <c r="AZ181" s="268" t="s">
        <v>574</v>
      </c>
      <c r="BA181" s="268" t="s">
        <v>572</v>
      </c>
      <c r="BB181" s="190" t="str">
        <f t="shared" si="32"/>
        <v>SI</v>
      </c>
      <c r="BC181" s="191" t="str">
        <f t="shared" si="33"/>
        <v>NO</v>
      </c>
      <c r="BD181" s="162">
        <f t="shared" si="43"/>
        <v>1</v>
      </c>
      <c r="BE181" s="163" t="s">
        <v>364</v>
      </c>
    </row>
    <row r="182" spans="1:57" ht="30" x14ac:dyDescent="0.25">
      <c r="A182" s="115">
        <v>30464529</v>
      </c>
      <c r="B182" s="107" t="s">
        <v>549</v>
      </c>
      <c r="C182" s="107" t="s">
        <v>144</v>
      </c>
      <c r="D182" s="108" t="s">
        <v>298</v>
      </c>
      <c r="E182" s="106" t="s">
        <v>303</v>
      </c>
      <c r="F182" s="106" t="s">
        <v>190</v>
      </c>
      <c r="G182" s="106" t="s">
        <v>37</v>
      </c>
      <c r="H182" s="194" t="s">
        <v>40</v>
      </c>
      <c r="I182" s="195">
        <v>968</v>
      </c>
      <c r="J182" s="194">
        <v>425</v>
      </c>
      <c r="K182" s="196">
        <f t="shared" si="41"/>
        <v>0.43904958677685951</v>
      </c>
      <c r="L182" s="194">
        <v>13</v>
      </c>
      <c r="M182" s="194" t="s">
        <v>35</v>
      </c>
      <c r="N182" s="195">
        <v>242</v>
      </c>
      <c r="O182" s="310" t="s">
        <v>5</v>
      </c>
      <c r="P182" s="310" t="s">
        <v>81</v>
      </c>
      <c r="Q182" s="194" t="s">
        <v>101</v>
      </c>
      <c r="R182" s="198">
        <v>1539770.3486649999</v>
      </c>
      <c r="S182" s="201">
        <v>43370</v>
      </c>
      <c r="T182" s="280">
        <v>44061</v>
      </c>
      <c r="U182" s="200">
        <v>1</v>
      </c>
      <c r="V182" s="110" t="s">
        <v>354</v>
      </c>
      <c r="W182" s="118">
        <v>0</v>
      </c>
      <c r="X182" s="118">
        <v>0</v>
      </c>
      <c r="Y182" s="118">
        <v>0</v>
      </c>
      <c r="Z182" s="118">
        <v>0</v>
      </c>
      <c r="AA182" s="118">
        <v>0</v>
      </c>
      <c r="AB182" s="51">
        <v>0</v>
      </c>
      <c r="AC182" s="51">
        <v>0</v>
      </c>
      <c r="AD182" s="51">
        <v>0</v>
      </c>
      <c r="AE182" s="51">
        <v>0</v>
      </c>
      <c r="AF182" s="51">
        <v>0</v>
      </c>
      <c r="AG182" s="51">
        <v>0</v>
      </c>
      <c r="AH182" s="51">
        <v>0</v>
      </c>
      <c r="AI182" s="51">
        <v>0</v>
      </c>
      <c r="AJ182" s="248">
        <f t="shared" si="34"/>
        <v>0</v>
      </c>
      <c r="AK182" s="249" t="str">
        <f t="shared" si="35"/>
        <v>-</v>
      </c>
      <c r="AL182" s="264">
        <f t="shared" si="40"/>
        <v>2115332</v>
      </c>
      <c r="AM182" s="118">
        <v>0</v>
      </c>
      <c r="AN182" s="118">
        <v>377242</v>
      </c>
      <c r="AO182" s="118">
        <v>1097629</v>
      </c>
      <c r="AP182" s="118">
        <v>640461</v>
      </c>
      <c r="AQ182" s="118">
        <v>0</v>
      </c>
      <c r="AR182" s="247">
        <v>0</v>
      </c>
      <c r="AS182" s="51">
        <v>0</v>
      </c>
      <c r="AT182" s="51">
        <v>0</v>
      </c>
      <c r="AU182" s="51">
        <v>0</v>
      </c>
      <c r="AV182" s="51">
        <v>0</v>
      </c>
      <c r="AW182" s="267">
        <f t="shared" si="36"/>
        <v>1</v>
      </c>
      <c r="AX182" s="141"/>
      <c r="AY182" s="161" t="s">
        <v>41</v>
      </c>
      <c r="AZ182" s="268" t="s">
        <v>574</v>
      </c>
      <c r="BA182" s="268" t="s">
        <v>572</v>
      </c>
      <c r="BB182" s="190" t="str">
        <f t="shared" si="32"/>
        <v>SI</v>
      </c>
      <c r="BC182" s="191" t="str">
        <f t="shared" si="33"/>
        <v>NO</v>
      </c>
      <c r="BD182" s="162">
        <f t="shared" si="43"/>
        <v>1</v>
      </c>
      <c r="BE182" s="163" t="s">
        <v>364</v>
      </c>
    </row>
    <row r="183" spans="1:57" ht="30" x14ac:dyDescent="0.25">
      <c r="A183" s="115">
        <v>30474089</v>
      </c>
      <c r="B183" s="107" t="s">
        <v>550</v>
      </c>
      <c r="C183" s="107" t="s">
        <v>144</v>
      </c>
      <c r="D183" s="108" t="s">
        <v>298</v>
      </c>
      <c r="E183" s="106" t="s">
        <v>303</v>
      </c>
      <c r="F183" s="106" t="s">
        <v>314</v>
      </c>
      <c r="G183" s="106" t="s">
        <v>37</v>
      </c>
      <c r="H183" s="194" t="s">
        <v>40</v>
      </c>
      <c r="I183" s="195">
        <v>2248</v>
      </c>
      <c r="J183" s="194">
        <v>989</v>
      </c>
      <c r="K183" s="196">
        <f t="shared" si="41"/>
        <v>0.43994661921708184</v>
      </c>
      <c r="L183" s="194">
        <v>6</v>
      </c>
      <c r="M183" s="194" t="s">
        <v>35</v>
      </c>
      <c r="N183" s="195">
        <v>562</v>
      </c>
      <c r="O183" s="310" t="s">
        <v>5</v>
      </c>
      <c r="P183" s="310" t="s">
        <v>5</v>
      </c>
      <c r="Q183" s="310" t="s">
        <v>101</v>
      </c>
      <c r="R183" s="326">
        <v>4353560.9390000002</v>
      </c>
      <c r="S183" s="283">
        <v>43326</v>
      </c>
      <c r="T183" s="283">
        <v>44155</v>
      </c>
      <c r="U183" s="281">
        <v>1</v>
      </c>
      <c r="V183" s="110" t="s">
        <v>354</v>
      </c>
      <c r="W183" s="118">
        <v>0</v>
      </c>
      <c r="X183" s="118">
        <v>0</v>
      </c>
      <c r="Y183" s="118">
        <v>0</v>
      </c>
      <c r="Z183" s="118">
        <v>0</v>
      </c>
      <c r="AA183" s="118">
        <v>0</v>
      </c>
      <c r="AB183" s="51">
        <v>0</v>
      </c>
      <c r="AC183" s="51">
        <v>0</v>
      </c>
      <c r="AD183" s="51">
        <v>0</v>
      </c>
      <c r="AE183" s="51">
        <v>0</v>
      </c>
      <c r="AF183" s="51">
        <v>0</v>
      </c>
      <c r="AG183" s="51">
        <v>0</v>
      </c>
      <c r="AH183" s="51">
        <v>0</v>
      </c>
      <c r="AI183" s="51">
        <v>0</v>
      </c>
      <c r="AJ183" s="248">
        <f t="shared" si="34"/>
        <v>0</v>
      </c>
      <c r="AK183" s="249" t="str">
        <f t="shared" si="35"/>
        <v>-</v>
      </c>
      <c r="AL183" s="264">
        <f t="shared" si="40"/>
        <v>4395805</v>
      </c>
      <c r="AM183" s="118">
        <v>0</v>
      </c>
      <c r="AN183" s="118">
        <v>795655</v>
      </c>
      <c r="AO183" s="118">
        <v>2491000</v>
      </c>
      <c r="AP183" s="118">
        <v>1109150</v>
      </c>
      <c r="AQ183" s="118">
        <v>0</v>
      </c>
      <c r="AR183" s="247">
        <v>0</v>
      </c>
      <c r="AS183" s="51">
        <v>0</v>
      </c>
      <c r="AT183" s="51">
        <v>0</v>
      </c>
      <c r="AU183" s="51">
        <v>0</v>
      </c>
      <c r="AV183" s="51">
        <v>0</v>
      </c>
      <c r="AW183" s="267">
        <f t="shared" si="36"/>
        <v>1</v>
      </c>
      <c r="AX183" s="160"/>
      <c r="AY183" s="161" t="s">
        <v>41</v>
      </c>
      <c r="AZ183" s="268" t="s">
        <v>574</v>
      </c>
      <c r="BA183" s="268" t="s">
        <v>640</v>
      </c>
      <c r="BB183" s="190" t="str">
        <f t="shared" si="32"/>
        <v>SI</v>
      </c>
      <c r="BC183" s="191" t="str">
        <f t="shared" si="33"/>
        <v>NO</v>
      </c>
      <c r="BD183" s="162">
        <f t="shared" si="43"/>
        <v>1</v>
      </c>
      <c r="BE183" s="163" t="s">
        <v>364</v>
      </c>
    </row>
    <row r="184" spans="1:57" ht="30" x14ac:dyDescent="0.25">
      <c r="A184" s="115">
        <v>30348928</v>
      </c>
      <c r="B184" s="142" t="s">
        <v>551</v>
      </c>
      <c r="C184" s="117" t="s">
        <v>144</v>
      </c>
      <c r="D184" s="108" t="s">
        <v>298</v>
      </c>
      <c r="E184" s="106" t="s">
        <v>302</v>
      </c>
      <c r="F184" s="106" t="s">
        <v>206</v>
      </c>
      <c r="G184" s="106" t="s">
        <v>37</v>
      </c>
      <c r="H184" s="194" t="s">
        <v>40</v>
      </c>
      <c r="I184" s="195">
        <v>1575</v>
      </c>
      <c r="J184" s="194">
        <v>540</v>
      </c>
      <c r="K184" s="196">
        <f t="shared" si="41"/>
        <v>0.34285714285714286</v>
      </c>
      <c r="L184" s="194">
        <v>6</v>
      </c>
      <c r="M184" s="194" t="s">
        <v>35</v>
      </c>
      <c r="N184" s="195">
        <v>375</v>
      </c>
      <c r="O184" s="194" t="s">
        <v>2</v>
      </c>
      <c r="P184" s="194" t="s">
        <v>81</v>
      </c>
      <c r="Q184" s="194" t="s">
        <v>101</v>
      </c>
      <c r="R184" s="198">
        <v>45000</v>
      </c>
      <c r="S184" s="199">
        <v>43059</v>
      </c>
      <c r="T184" s="201">
        <v>43646</v>
      </c>
      <c r="U184" s="200">
        <v>0.94</v>
      </c>
      <c r="V184" s="110" t="s">
        <v>354</v>
      </c>
      <c r="W184" s="118">
        <v>727814</v>
      </c>
      <c r="X184" s="118">
        <v>0</v>
      </c>
      <c r="Y184" s="118">
        <v>0</v>
      </c>
      <c r="Z184" s="118">
        <v>183199</v>
      </c>
      <c r="AA184" s="118">
        <v>68700</v>
      </c>
      <c r="AB184" s="51">
        <v>81138</v>
      </c>
      <c r="AC184" s="51">
        <v>68700</v>
      </c>
      <c r="AD184" s="51">
        <v>68700</v>
      </c>
      <c r="AE184" s="51">
        <v>68700</v>
      </c>
      <c r="AF184" s="51">
        <v>68700</v>
      </c>
      <c r="AG184" s="51">
        <v>63715</v>
      </c>
      <c r="AH184" s="51">
        <v>56262</v>
      </c>
      <c r="AI184" s="51">
        <v>0</v>
      </c>
      <c r="AJ184" s="248">
        <f t="shared" si="34"/>
        <v>727814</v>
      </c>
      <c r="AK184" s="249">
        <f t="shared" si="35"/>
        <v>0.45800000000000002</v>
      </c>
      <c r="AL184" s="264">
        <f t="shared" si="40"/>
        <v>3102964</v>
      </c>
      <c r="AM184" s="118">
        <v>0</v>
      </c>
      <c r="AN184" s="118">
        <v>45000</v>
      </c>
      <c r="AO184" s="118">
        <v>7013</v>
      </c>
      <c r="AP184" s="118">
        <v>608439</v>
      </c>
      <c r="AQ184" s="118">
        <v>1714698</v>
      </c>
      <c r="AR184" s="247">
        <v>727814</v>
      </c>
      <c r="AS184" s="51">
        <v>0</v>
      </c>
      <c r="AT184" s="51">
        <v>0</v>
      </c>
      <c r="AU184" s="51">
        <v>0</v>
      </c>
      <c r="AV184" s="51">
        <v>0</v>
      </c>
      <c r="AW184" s="267">
        <f t="shared" si="36"/>
        <v>0.87277422490238366</v>
      </c>
      <c r="AX184" s="160"/>
      <c r="AY184" s="161" t="s">
        <v>41</v>
      </c>
      <c r="AZ184" s="268" t="s">
        <v>574</v>
      </c>
      <c r="BA184" s="268" t="s">
        <v>640</v>
      </c>
      <c r="BB184" s="190" t="str">
        <f t="shared" si="32"/>
        <v>SI</v>
      </c>
      <c r="BC184" s="191" t="str">
        <f t="shared" si="33"/>
        <v>NO</v>
      </c>
      <c r="BD184" s="162">
        <f t="shared" si="43"/>
        <v>1</v>
      </c>
      <c r="BE184" s="163" t="s">
        <v>364</v>
      </c>
    </row>
    <row r="185" spans="1:57" ht="30" x14ac:dyDescent="0.25">
      <c r="A185" s="115">
        <v>40000835</v>
      </c>
      <c r="B185" s="117" t="s">
        <v>552</v>
      </c>
      <c r="C185" s="117" t="s">
        <v>144</v>
      </c>
      <c r="D185" s="108" t="s">
        <v>298</v>
      </c>
      <c r="E185" s="106" t="s">
        <v>302</v>
      </c>
      <c r="F185" s="106" t="s">
        <v>316</v>
      </c>
      <c r="G185" s="106" t="s">
        <v>37</v>
      </c>
      <c r="H185" s="194" t="s">
        <v>40</v>
      </c>
      <c r="I185" s="195">
        <v>1075</v>
      </c>
      <c r="J185" s="194">
        <v>387</v>
      </c>
      <c r="K185" s="196">
        <f t="shared" si="41"/>
        <v>0.36</v>
      </c>
      <c r="L185" s="194">
        <v>0</v>
      </c>
      <c r="M185" s="194" t="s">
        <v>35</v>
      </c>
      <c r="N185" s="195">
        <v>256</v>
      </c>
      <c r="O185" s="194" t="s">
        <v>2</v>
      </c>
      <c r="P185" s="194" t="s">
        <v>81</v>
      </c>
      <c r="Q185" s="194" t="s">
        <v>100</v>
      </c>
      <c r="R185" s="198">
        <v>30000</v>
      </c>
      <c r="S185" s="199">
        <v>43059</v>
      </c>
      <c r="T185" s="201">
        <v>44195</v>
      </c>
      <c r="U185" s="200">
        <v>0.6</v>
      </c>
      <c r="V185" s="110" t="s">
        <v>354</v>
      </c>
      <c r="W185" s="118">
        <v>0</v>
      </c>
      <c r="X185" s="118">
        <v>0</v>
      </c>
      <c r="Y185" s="118">
        <v>0</v>
      </c>
      <c r="Z185" s="118">
        <v>0</v>
      </c>
      <c r="AA185" s="118">
        <v>0</v>
      </c>
      <c r="AB185" s="51">
        <v>0</v>
      </c>
      <c r="AC185" s="51">
        <v>0</v>
      </c>
      <c r="AD185" s="51">
        <v>0</v>
      </c>
      <c r="AE185" s="51">
        <v>0</v>
      </c>
      <c r="AF185" s="51">
        <v>0</v>
      </c>
      <c r="AG185" s="51">
        <v>0</v>
      </c>
      <c r="AH185" s="51">
        <v>0</v>
      </c>
      <c r="AI185" s="51">
        <v>0</v>
      </c>
      <c r="AJ185" s="248">
        <f t="shared" si="34"/>
        <v>0</v>
      </c>
      <c r="AK185" s="249" t="str">
        <f t="shared" si="35"/>
        <v>-</v>
      </c>
      <c r="AL185" s="264">
        <f t="shared" si="40"/>
        <v>30000</v>
      </c>
      <c r="AM185" s="118">
        <v>0</v>
      </c>
      <c r="AN185" s="118">
        <v>30000</v>
      </c>
      <c r="AO185" s="118">
        <v>0</v>
      </c>
      <c r="AP185" s="118">
        <v>0</v>
      </c>
      <c r="AQ185" s="118">
        <v>0</v>
      </c>
      <c r="AR185" s="247">
        <v>0</v>
      </c>
      <c r="AS185" s="51">
        <v>0</v>
      </c>
      <c r="AT185" s="51">
        <v>0</v>
      </c>
      <c r="AU185" s="51">
        <v>0</v>
      </c>
      <c r="AV185" s="51">
        <v>0</v>
      </c>
      <c r="AW185" s="267">
        <f t="shared" si="36"/>
        <v>1</v>
      </c>
      <c r="AX185" s="160"/>
      <c r="AY185" s="161" t="s">
        <v>41</v>
      </c>
      <c r="AZ185" s="268" t="s">
        <v>574</v>
      </c>
      <c r="BA185" s="268" t="s">
        <v>640</v>
      </c>
      <c r="BB185" s="190" t="str">
        <f t="shared" si="32"/>
        <v>SI</v>
      </c>
      <c r="BC185" s="191" t="str">
        <f t="shared" si="33"/>
        <v>NO</v>
      </c>
      <c r="BD185" s="162">
        <f t="shared" si="43"/>
        <v>1</v>
      </c>
      <c r="BE185" s="163" t="s">
        <v>364</v>
      </c>
    </row>
    <row r="186" spans="1:57" ht="30" x14ac:dyDescent="0.25">
      <c r="A186" s="115">
        <v>30066346</v>
      </c>
      <c r="B186" s="117" t="s">
        <v>553</v>
      </c>
      <c r="C186" s="117" t="s">
        <v>144</v>
      </c>
      <c r="D186" s="108" t="s">
        <v>298</v>
      </c>
      <c r="E186" s="106" t="s">
        <v>305</v>
      </c>
      <c r="F186" s="106" t="s">
        <v>268</v>
      </c>
      <c r="G186" s="106" t="s">
        <v>37</v>
      </c>
      <c r="H186" s="194" t="s">
        <v>40</v>
      </c>
      <c r="I186" s="195">
        <v>298</v>
      </c>
      <c r="J186" s="194">
        <v>79</v>
      </c>
      <c r="K186" s="196">
        <f t="shared" si="41"/>
        <v>0.2651006711409396</v>
      </c>
      <c r="L186" s="194">
        <v>5</v>
      </c>
      <c r="M186" s="194" t="s">
        <v>35</v>
      </c>
      <c r="N186" s="195">
        <v>71</v>
      </c>
      <c r="O186" s="310" t="s">
        <v>5</v>
      </c>
      <c r="P186" s="310" t="s">
        <v>5</v>
      </c>
      <c r="Q186" s="310" t="s">
        <v>101</v>
      </c>
      <c r="R186" s="326">
        <v>823097</v>
      </c>
      <c r="S186" s="283">
        <v>43661</v>
      </c>
      <c r="T186" s="283">
        <v>44361</v>
      </c>
      <c r="U186" s="281">
        <v>1</v>
      </c>
      <c r="V186" s="110" t="s">
        <v>354</v>
      </c>
      <c r="W186" s="118">
        <v>0</v>
      </c>
      <c r="X186" s="118">
        <v>0</v>
      </c>
      <c r="Y186" s="118">
        <v>0</v>
      </c>
      <c r="Z186" s="118">
        <v>0</v>
      </c>
      <c r="AA186" s="118">
        <v>0</v>
      </c>
      <c r="AB186" s="51">
        <v>0</v>
      </c>
      <c r="AC186" s="51">
        <v>0</v>
      </c>
      <c r="AD186" s="51">
        <v>0</v>
      </c>
      <c r="AE186" s="51">
        <v>0</v>
      </c>
      <c r="AF186" s="51">
        <v>0</v>
      </c>
      <c r="AG186" s="51">
        <v>0</v>
      </c>
      <c r="AH186" s="51">
        <v>0</v>
      </c>
      <c r="AI186" s="51">
        <v>0</v>
      </c>
      <c r="AJ186" s="248">
        <f t="shared" si="34"/>
        <v>0</v>
      </c>
      <c r="AK186" s="249" t="str">
        <f t="shared" si="35"/>
        <v>-</v>
      </c>
      <c r="AL186" s="264">
        <f t="shared" si="40"/>
        <v>1070158</v>
      </c>
      <c r="AM186" s="118">
        <v>0</v>
      </c>
      <c r="AN186" s="118">
        <v>0</v>
      </c>
      <c r="AO186" s="118">
        <v>460336</v>
      </c>
      <c r="AP186" s="118">
        <v>579544</v>
      </c>
      <c r="AQ186" s="118">
        <v>30278</v>
      </c>
      <c r="AR186" s="247">
        <v>0</v>
      </c>
      <c r="AS186" s="51">
        <v>0</v>
      </c>
      <c r="AT186" s="51">
        <v>0</v>
      </c>
      <c r="AU186" s="51">
        <v>0</v>
      </c>
      <c r="AV186" s="51">
        <v>0</v>
      </c>
      <c r="AW186" s="267">
        <f t="shared" si="36"/>
        <v>1</v>
      </c>
      <c r="AX186" s="160"/>
      <c r="AY186" s="161" t="s">
        <v>41</v>
      </c>
      <c r="AZ186" s="268" t="s">
        <v>574</v>
      </c>
      <c r="BA186" s="268" t="s">
        <v>640</v>
      </c>
      <c r="BB186" s="190" t="str">
        <f t="shared" si="32"/>
        <v>SI</v>
      </c>
      <c r="BC186" s="191" t="str">
        <f t="shared" si="33"/>
        <v>NO</v>
      </c>
      <c r="BD186" s="162">
        <f t="shared" si="43"/>
        <v>1</v>
      </c>
      <c r="BE186" s="163" t="s">
        <v>364</v>
      </c>
    </row>
    <row r="187" spans="1:57" x14ac:dyDescent="0.25">
      <c r="A187" s="115">
        <v>30413725</v>
      </c>
      <c r="B187" s="107" t="s">
        <v>554</v>
      </c>
      <c r="C187" s="107" t="s">
        <v>144</v>
      </c>
      <c r="D187" s="108" t="s">
        <v>298</v>
      </c>
      <c r="E187" s="106" t="s">
        <v>305</v>
      </c>
      <c r="F187" s="106" t="s">
        <v>184</v>
      </c>
      <c r="G187" s="106" t="s">
        <v>37</v>
      </c>
      <c r="H187" s="194" t="s">
        <v>40</v>
      </c>
      <c r="I187" s="195">
        <v>512</v>
      </c>
      <c r="J187" s="194">
        <v>143</v>
      </c>
      <c r="K187" s="196">
        <f t="shared" si="41"/>
        <v>0.279296875</v>
      </c>
      <c r="L187" s="194">
        <v>1</v>
      </c>
      <c r="M187" s="194" t="s">
        <v>35</v>
      </c>
      <c r="N187" s="195">
        <v>128</v>
      </c>
      <c r="O187" s="310" t="s">
        <v>5</v>
      </c>
      <c r="P187" s="310" t="s">
        <v>81</v>
      </c>
      <c r="Q187" s="194" t="s">
        <v>101</v>
      </c>
      <c r="R187" s="198">
        <v>1032978</v>
      </c>
      <c r="S187" s="201">
        <v>43154</v>
      </c>
      <c r="T187" s="283">
        <v>43607</v>
      </c>
      <c r="U187" s="200">
        <v>1</v>
      </c>
      <c r="V187" s="110" t="s">
        <v>354</v>
      </c>
      <c r="W187" s="118">
        <v>0</v>
      </c>
      <c r="X187" s="118">
        <v>0</v>
      </c>
      <c r="Y187" s="118">
        <v>0</v>
      </c>
      <c r="Z187" s="118">
        <v>0</v>
      </c>
      <c r="AA187" s="118">
        <v>0</v>
      </c>
      <c r="AB187" s="51">
        <v>0</v>
      </c>
      <c r="AC187" s="51">
        <v>0</v>
      </c>
      <c r="AD187" s="51">
        <v>0</v>
      </c>
      <c r="AE187" s="51">
        <v>0</v>
      </c>
      <c r="AF187" s="51">
        <v>0</v>
      </c>
      <c r="AG187" s="51">
        <v>0</v>
      </c>
      <c r="AH187" s="51">
        <v>0</v>
      </c>
      <c r="AI187" s="51">
        <v>0</v>
      </c>
      <c r="AJ187" s="248">
        <f t="shared" si="34"/>
        <v>0</v>
      </c>
      <c r="AK187" s="249" t="str">
        <f t="shared" si="35"/>
        <v>-</v>
      </c>
      <c r="AL187" s="264">
        <f t="shared" si="40"/>
        <v>1032978</v>
      </c>
      <c r="AM187" s="118">
        <v>0</v>
      </c>
      <c r="AN187" s="118">
        <v>689651</v>
      </c>
      <c r="AO187" s="118">
        <v>343327</v>
      </c>
      <c r="AP187" s="118">
        <v>0</v>
      </c>
      <c r="AQ187" s="118">
        <v>0</v>
      </c>
      <c r="AR187" s="247">
        <v>0</v>
      </c>
      <c r="AS187" s="51">
        <v>0</v>
      </c>
      <c r="AT187" s="51">
        <v>0</v>
      </c>
      <c r="AU187" s="51">
        <v>0</v>
      </c>
      <c r="AV187" s="51">
        <v>0</v>
      </c>
      <c r="AW187" s="267">
        <f t="shared" si="36"/>
        <v>1</v>
      </c>
      <c r="AX187" s="160"/>
      <c r="AY187" s="161" t="s">
        <v>41</v>
      </c>
      <c r="AZ187" s="268" t="s">
        <v>574</v>
      </c>
      <c r="BA187" s="268" t="s">
        <v>572</v>
      </c>
      <c r="BB187" s="190" t="str">
        <f t="shared" si="32"/>
        <v>SI</v>
      </c>
      <c r="BC187" s="191" t="str">
        <f t="shared" si="33"/>
        <v>NO</v>
      </c>
      <c r="BD187" s="162">
        <f t="shared" si="43"/>
        <v>1</v>
      </c>
      <c r="BE187" s="163" t="s">
        <v>364</v>
      </c>
    </row>
    <row r="188" spans="1:57" ht="30" x14ac:dyDescent="0.25">
      <c r="A188" s="115">
        <v>30460684</v>
      </c>
      <c r="B188" s="107" t="s">
        <v>555</v>
      </c>
      <c r="C188" s="107" t="s">
        <v>144</v>
      </c>
      <c r="D188" s="108" t="s">
        <v>298</v>
      </c>
      <c r="E188" s="106" t="s">
        <v>305</v>
      </c>
      <c r="F188" s="106" t="s">
        <v>189</v>
      </c>
      <c r="G188" s="106" t="s">
        <v>37</v>
      </c>
      <c r="H188" s="194" t="s">
        <v>40</v>
      </c>
      <c r="I188" s="195">
        <v>812</v>
      </c>
      <c r="J188" s="194">
        <v>227</v>
      </c>
      <c r="K188" s="196">
        <f t="shared" si="41"/>
        <v>0.27955665024630544</v>
      </c>
      <c r="L188" s="194">
        <v>13</v>
      </c>
      <c r="M188" s="194" t="s">
        <v>35</v>
      </c>
      <c r="N188" s="195">
        <v>203</v>
      </c>
      <c r="O188" s="310" t="s">
        <v>5</v>
      </c>
      <c r="P188" s="310" t="s">
        <v>5</v>
      </c>
      <c r="Q188" s="194" t="s">
        <v>101</v>
      </c>
      <c r="R188" s="198">
        <v>1027387</v>
      </c>
      <c r="S188" s="201">
        <v>43267</v>
      </c>
      <c r="T188" s="283">
        <v>44256</v>
      </c>
      <c r="U188" s="281">
        <v>0.95</v>
      </c>
      <c r="V188" s="110" t="s">
        <v>354</v>
      </c>
      <c r="W188" s="118">
        <v>297000</v>
      </c>
      <c r="X188" s="118">
        <v>0</v>
      </c>
      <c r="Y188" s="118">
        <v>0</v>
      </c>
      <c r="Z188" s="118">
        <v>108008</v>
      </c>
      <c r="AA188" s="118">
        <v>54906</v>
      </c>
      <c r="AB188" s="51">
        <v>28200</v>
      </c>
      <c r="AC188" s="51">
        <v>45800</v>
      </c>
      <c r="AD188" s="51">
        <f>45800-9106</f>
        <v>36694</v>
      </c>
      <c r="AE188" s="51">
        <v>23392</v>
      </c>
      <c r="AF188" s="51">
        <v>0</v>
      </c>
      <c r="AG188" s="51">
        <v>0</v>
      </c>
      <c r="AH188" s="51">
        <v>0</v>
      </c>
      <c r="AI188" s="51">
        <v>0</v>
      </c>
      <c r="AJ188" s="248">
        <f t="shared" si="34"/>
        <v>297000</v>
      </c>
      <c r="AK188" s="249">
        <f t="shared" si="35"/>
        <v>0.64300000000000002</v>
      </c>
      <c r="AL188" s="264">
        <f t="shared" si="40"/>
        <v>1518384</v>
      </c>
      <c r="AM188" s="118">
        <v>0</v>
      </c>
      <c r="AN188" s="118">
        <v>579558</v>
      </c>
      <c r="AO188" s="118">
        <v>230917</v>
      </c>
      <c r="AP188" s="118">
        <v>205455</v>
      </c>
      <c r="AQ188" s="118">
        <v>205454</v>
      </c>
      <c r="AR188" s="247">
        <v>297000</v>
      </c>
      <c r="AS188" s="51">
        <v>0</v>
      </c>
      <c r="AT188" s="51">
        <v>0</v>
      </c>
      <c r="AU188" s="51">
        <v>0</v>
      </c>
      <c r="AV188" s="51">
        <v>0</v>
      </c>
      <c r="AW188" s="267">
        <f t="shared" si="36"/>
        <v>0.93026401753443133</v>
      </c>
      <c r="AX188" s="160"/>
      <c r="AY188" s="161" t="s">
        <v>41</v>
      </c>
      <c r="AZ188" s="268" t="s">
        <v>574</v>
      </c>
      <c r="BA188" s="268" t="s">
        <v>640</v>
      </c>
      <c r="BB188" s="190" t="str">
        <f t="shared" si="32"/>
        <v>SI</v>
      </c>
      <c r="BC188" s="191" t="str">
        <f t="shared" si="33"/>
        <v>NO</v>
      </c>
      <c r="BD188" s="162">
        <f t="shared" si="43"/>
        <v>1</v>
      </c>
      <c r="BE188" s="163" t="s">
        <v>364</v>
      </c>
    </row>
    <row r="189" spans="1:57" ht="30" x14ac:dyDescent="0.25">
      <c r="A189" s="115">
        <v>30459967</v>
      </c>
      <c r="B189" s="117" t="s">
        <v>556</v>
      </c>
      <c r="C189" s="117" t="s">
        <v>144</v>
      </c>
      <c r="D189" s="108" t="s">
        <v>52</v>
      </c>
      <c r="E189" s="106" t="s">
        <v>72</v>
      </c>
      <c r="F189" s="106" t="s">
        <v>195</v>
      </c>
      <c r="G189" s="106" t="s">
        <v>37</v>
      </c>
      <c r="H189" s="194" t="s">
        <v>40</v>
      </c>
      <c r="I189" s="195">
        <v>706</v>
      </c>
      <c r="J189" s="194">
        <v>14</v>
      </c>
      <c r="K189" s="196">
        <f t="shared" si="41"/>
        <v>1.9830028328611898E-2</v>
      </c>
      <c r="L189" s="194">
        <v>0</v>
      </c>
      <c r="M189" s="194" t="s">
        <v>35</v>
      </c>
      <c r="N189" s="195">
        <v>168</v>
      </c>
      <c r="O189" s="194" t="s">
        <v>5</v>
      </c>
      <c r="P189" s="194" t="s">
        <v>5</v>
      </c>
      <c r="Q189" s="194" t="s">
        <v>101</v>
      </c>
      <c r="R189" s="198">
        <v>947906</v>
      </c>
      <c r="S189" s="201">
        <v>43709</v>
      </c>
      <c r="T189" s="283">
        <v>44525</v>
      </c>
      <c r="U189" s="281">
        <v>0.49</v>
      </c>
      <c r="V189" s="110" t="s">
        <v>354</v>
      </c>
      <c r="W189" s="118">
        <v>76105</v>
      </c>
      <c r="X189" s="118">
        <v>0</v>
      </c>
      <c r="Y189" s="118">
        <v>0</v>
      </c>
      <c r="Z189" s="118">
        <v>0</v>
      </c>
      <c r="AA189" s="118">
        <v>0</v>
      </c>
      <c r="AB189" s="51">
        <v>57790</v>
      </c>
      <c r="AC189" s="51">
        <v>0</v>
      </c>
      <c r="AD189" s="51">
        <v>0</v>
      </c>
      <c r="AE189" s="51">
        <v>0</v>
      </c>
      <c r="AF189" s="51">
        <v>0</v>
      </c>
      <c r="AG189" s="51">
        <v>0</v>
      </c>
      <c r="AH189" s="51">
        <v>0</v>
      </c>
      <c r="AI189" s="51">
        <v>18315</v>
      </c>
      <c r="AJ189" s="248">
        <f t="shared" si="34"/>
        <v>76105</v>
      </c>
      <c r="AK189" s="249">
        <f t="shared" si="35"/>
        <v>0.75900000000000001</v>
      </c>
      <c r="AL189" s="264">
        <f t="shared" si="40"/>
        <v>490101</v>
      </c>
      <c r="AM189" s="118">
        <v>0</v>
      </c>
      <c r="AN189" s="118">
        <v>0</v>
      </c>
      <c r="AO189" s="118">
        <v>128240</v>
      </c>
      <c r="AP189" s="118">
        <v>285756</v>
      </c>
      <c r="AQ189" s="118">
        <v>0</v>
      </c>
      <c r="AR189" s="247">
        <v>76105</v>
      </c>
      <c r="AS189" s="51">
        <v>0</v>
      </c>
      <c r="AT189" s="51">
        <v>0</v>
      </c>
      <c r="AU189" s="51">
        <v>0</v>
      </c>
      <c r="AV189" s="51">
        <v>0</v>
      </c>
      <c r="AW189" s="267">
        <f t="shared" si="36"/>
        <v>0.96263015174423228</v>
      </c>
      <c r="AX189" s="160"/>
      <c r="AY189" s="161" t="s">
        <v>41</v>
      </c>
      <c r="AZ189" s="268" t="s">
        <v>574</v>
      </c>
      <c r="BA189" s="268" t="s">
        <v>640</v>
      </c>
      <c r="BB189" s="190" t="str">
        <f t="shared" si="32"/>
        <v>SI</v>
      </c>
      <c r="BC189" s="191" t="str">
        <f t="shared" si="33"/>
        <v>NO</v>
      </c>
      <c r="BD189" s="162">
        <f t="shared" si="43"/>
        <v>1</v>
      </c>
      <c r="BE189" s="163" t="s">
        <v>364</v>
      </c>
    </row>
    <row r="190" spans="1:57" ht="30" x14ac:dyDescent="0.25">
      <c r="A190" s="115">
        <v>30044873</v>
      </c>
      <c r="B190" s="117" t="s">
        <v>557</v>
      </c>
      <c r="C190" s="117" t="s">
        <v>144</v>
      </c>
      <c r="D190" s="108" t="s">
        <v>52</v>
      </c>
      <c r="E190" s="106" t="s">
        <v>74</v>
      </c>
      <c r="F190" s="106" t="s">
        <v>204</v>
      </c>
      <c r="G190" s="106" t="s">
        <v>37</v>
      </c>
      <c r="H190" s="194" t="s">
        <v>40</v>
      </c>
      <c r="I190" s="195">
        <v>2335</v>
      </c>
      <c r="J190" s="194">
        <v>1240</v>
      </c>
      <c r="K190" s="196">
        <f t="shared" si="41"/>
        <v>0.53104925053533192</v>
      </c>
      <c r="L190" s="194">
        <v>0</v>
      </c>
      <c r="M190" s="194" t="s">
        <v>35</v>
      </c>
      <c r="N190" s="195">
        <v>556</v>
      </c>
      <c r="O190" s="310" t="s">
        <v>5</v>
      </c>
      <c r="P190" s="310" t="s">
        <v>5</v>
      </c>
      <c r="Q190" s="310" t="s">
        <v>101</v>
      </c>
      <c r="R190" s="326">
        <v>1529289</v>
      </c>
      <c r="S190" s="283">
        <v>44044</v>
      </c>
      <c r="T190" s="280">
        <v>44446</v>
      </c>
      <c r="U190" s="281">
        <v>1</v>
      </c>
      <c r="V190" s="110" t="s">
        <v>354</v>
      </c>
      <c r="W190" s="118">
        <v>0</v>
      </c>
      <c r="X190" s="118">
        <v>0</v>
      </c>
      <c r="Y190" s="118">
        <v>0</v>
      </c>
      <c r="Z190" s="118">
        <v>0</v>
      </c>
      <c r="AA190" s="118">
        <v>0</v>
      </c>
      <c r="AB190" s="51">
        <v>0</v>
      </c>
      <c r="AC190" s="51">
        <v>0</v>
      </c>
      <c r="AD190" s="51">
        <v>0</v>
      </c>
      <c r="AE190" s="51">
        <v>0</v>
      </c>
      <c r="AF190" s="51">
        <v>0</v>
      </c>
      <c r="AG190" s="51">
        <v>0</v>
      </c>
      <c r="AH190" s="51">
        <v>0</v>
      </c>
      <c r="AI190" s="51">
        <v>0</v>
      </c>
      <c r="AJ190" s="248">
        <f t="shared" si="34"/>
        <v>0</v>
      </c>
      <c r="AK190" s="249" t="str">
        <f t="shared" si="35"/>
        <v>-</v>
      </c>
      <c r="AL190" s="264">
        <f t="shared" si="40"/>
        <v>1656809</v>
      </c>
      <c r="AM190" s="118">
        <v>0</v>
      </c>
      <c r="AN190" s="118">
        <v>0</v>
      </c>
      <c r="AO190" s="118">
        <v>0</v>
      </c>
      <c r="AP190" s="118">
        <v>1023624</v>
      </c>
      <c r="AQ190" s="118">
        <v>633185</v>
      </c>
      <c r="AR190" s="247">
        <v>0</v>
      </c>
      <c r="AS190" s="51">
        <v>0</v>
      </c>
      <c r="AT190" s="51">
        <v>0</v>
      </c>
      <c r="AU190" s="51">
        <v>0</v>
      </c>
      <c r="AV190" s="51">
        <v>0</v>
      </c>
      <c r="AW190" s="267">
        <f t="shared" si="36"/>
        <v>1</v>
      </c>
      <c r="AX190" s="160"/>
      <c r="AY190" s="161" t="s">
        <v>41</v>
      </c>
      <c r="AZ190" s="268" t="s">
        <v>574</v>
      </c>
      <c r="BA190" s="268" t="s">
        <v>640</v>
      </c>
      <c r="BB190" s="190" t="str">
        <f t="shared" si="32"/>
        <v>SI</v>
      </c>
      <c r="BC190" s="191" t="str">
        <f t="shared" si="33"/>
        <v>NO</v>
      </c>
      <c r="BD190" s="162">
        <f t="shared" si="43"/>
        <v>1</v>
      </c>
      <c r="BE190" s="163" t="s">
        <v>364</v>
      </c>
    </row>
    <row r="191" spans="1:57" ht="30" x14ac:dyDescent="0.25">
      <c r="A191" s="115">
        <v>30044132</v>
      </c>
      <c r="B191" s="117" t="s">
        <v>558</v>
      </c>
      <c r="C191" s="117" t="s">
        <v>144</v>
      </c>
      <c r="D191" s="108" t="s">
        <v>52</v>
      </c>
      <c r="E191" s="106" t="s">
        <v>77</v>
      </c>
      <c r="F191" s="106" t="s">
        <v>205</v>
      </c>
      <c r="G191" s="106" t="s">
        <v>37</v>
      </c>
      <c r="H191" s="194" t="s">
        <v>40</v>
      </c>
      <c r="I191" s="195">
        <v>806</v>
      </c>
      <c r="J191" s="194">
        <v>356</v>
      </c>
      <c r="K191" s="196">
        <f t="shared" si="41"/>
        <v>0.44168734491315137</v>
      </c>
      <c r="L191" s="194">
        <v>2</v>
      </c>
      <c r="M191" s="194" t="s">
        <v>35</v>
      </c>
      <c r="N191" s="195">
        <v>192</v>
      </c>
      <c r="O191" s="310" t="s">
        <v>5</v>
      </c>
      <c r="P191" s="310" t="s">
        <v>5</v>
      </c>
      <c r="Q191" s="310" t="s">
        <v>101</v>
      </c>
      <c r="R191" s="326">
        <v>1955115</v>
      </c>
      <c r="S191" s="283">
        <v>44044</v>
      </c>
      <c r="T191" s="283">
        <v>44498</v>
      </c>
      <c r="U191" s="281">
        <v>1</v>
      </c>
      <c r="V191" s="110" t="s">
        <v>354</v>
      </c>
      <c r="W191" s="118">
        <v>0</v>
      </c>
      <c r="X191" s="118">
        <v>0</v>
      </c>
      <c r="Y191" s="118">
        <v>0</v>
      </c>
      <c r="Z191" s="118">
        <v>0</v>
      </c>
      <c r="AA191" s="118">
        <v>0</v>
      </c>
      <c r="AB191" s="51">
        <v>0</v>
      </c>
      <c r="AC191" s="51">
        <v>0</v>
      </c>
      <c r="AD191" s="51">
        <v>0</v>
      </c>
      <c r="AE191" s="51">
        <v>0</v>
      </c>
      <c r="AF191" s="51">
        <v>0</v>
      </c>
      <c r="AG191" s="51">
        <v>0</v>
      </c>
      <c r="AH191" s="51">
        <v>0</v>
      </c>
      <c r="AI191" s="51">
        <v>0</v>
      </c>
      <c r="AJ191" s="248">
        <f t="shared" si="34"/>
        <v>0</v>
      </c>
      <c r="AK191" s="249" t="str">
        <f t="shared" si="35"/>
        <v>-</v>
      </c>
      <c r="AL191" s="264">
        <f t="shared" si="40"/>
        <v>2033422</v>
      </c>
      <c r="AM191" s="118">
        <v>0</v>
      </c>
      <c r="AN191" s="118">
        <v>0</v>
      </c>
      <c r="AO191" s="118">
        <v>0</v>
      </c>
      <c r="AP191" s="118">
        <v>1213898</v>
      </c>
      <c r="AQ191" s="118">
        <v>819524</v>
      </c>
      <c r="AR191" s="247">
        <v>0</v>
      </c>
      <c r="AS191" s="51">
        <v>0</v>
      </c>
      <c r="AT191" s="51">
        <v>0</v>
      </c>
      <c r="AU191" s="51">
        <v>0</v>
      </c>
      <c r="AV191" s="51">
        <v>0</v>
      </c>
      <c r="AW191" s="267">
        <f t="shared" si="36"/>
        <v>1</v>
      </c>
      <c r="AX191" s="160"/>
      <c r="AY191" s="161" t="s">
        <v>41</v>
      </c>
      <c r="AZ191" s="268" t="s">
        <v>574</v>
      </c>
      <c r="BA191" s="268" t="s">
        <v>640</v>
      </c>
      <c r="BB191" s="190" t="str">
        <f t="shared" si="32"/>
        <v>SI</v>
      </c>
      <c r="BC191" s="191" t="str">
        <f t="shared" si="33"/>
        <v>NO</v>
      </c>
      <c r="BD191" s="162">
        <f t="shared" si="43"/>
        <v>1</v>
      </c>
      <c r="BE191" s="163" t="s">
        <v>364</v>
      </c>
    </row>
    <row r="192" spans="1:57" x14ac:dyDescent="0.25">
      <c r="A192" s="115">
        <v>40003105</v>
      </c>
      <c r="B192" s="107" t="s">
        <v>559</v>
      </c>
      <c r="C192" s="107" t="s">
        <v>144</v>
      </c>
      <c r="D192" s="108" t="s">
        <v>52</v>
      </c>
      <c r="E192" s="106" t="s">
        <v>78</v>
      </c>
      <c r="F192" s="106" t="s">
        <v>191</v>
      </c>
      <c r="G192" s="106" t="s">
        <v>37</v>
      </c>
      <c r="H192" s="194" t="s">
        <v>40</v>
      </c>
      <c r="I192" s="195">
        <v>3000</v>
      </c>
      <c r="J192" s="194">
        <v>1330</v>
      </c>
      <c r="K192" s="196">
        <f t="shared" si="41"/>
        <v>0.44333333333333336</v>
      </c>
      <c r="L192" s="194">
        <v>0</v>
      </c>
      <c r="M192" s="194" t="s">
        <v>35</v>
      </c>
      <c r="N192" s="195">
        <v>50</v>
      </c>
      <c r="O192" s="310" t="s">
        <v>5</v>
      </c>
      <c r="P192" s="310" t="s">
        <v>81</v>
      </c>
      <c r="Q192" s="194" t="s">
        <v>101</v>
      </c>
      <c r="R192" s="198">
        <v>563615.34</v>
      </c>
      <c r="S192" s="201">
        <v>43335</v>
      </c>
      <c r="T192" s="283">
        <v>43728</v>
      </c>
      <c r="U192" s="281">
        <v>1</v>
      </c>
      <c r="V192" s="110" t="s">
        <v>354</v>
      </c>
      <c r="W192" s="118">
        <v>0</v>
      </c>
      <c r="X192" s="118">
        <v>0</v>
      </c>
      <c r="Y192" s="118">
        <v>0</v>
      </c>
      <c r="Z192" s="118">
        <v>0</v>
      </c>
      <c r="AA192" s="118">
        <v>0</v>
      </c>
      <c r="AB192" s="51">
        <v>0</v>
      </c>
      <c r="AC192" s="51">
        <v>0</v>
      </c>
      <c r="AD192" s="51">
        <v>0</v>
      </c>
      <c r="AE192" s="51">
        <v>0</v>
      </c>
      <c r="AF192" s="51">
        <v>0</v>
      </c>
      <c r="AG192" s="51">
        <v>0</v>
      </c>
      <c r="AH192" s="51">
        <v>0</v>
      </c>
      <c r="AI192" s="51">
        <v>0</v>
      </c>
      <c r="AJ192" s="248">
        <f t="shared" si="34"/>
        <v>0</v>
      </c>
      <c r="AK192" s="249" t="str">
        <f t="shared" si="35"/>
        <v>-</v>
      </c>
      <c r="AL192" s="264">
        <f t="shared" si="40"/>
        <v>563615</v>
      </c>
      <c r="AM192" s="118">
        <v>0</v>
      </c>
      <c r="AN192" s="118">
        <v>498730</v>
      </c>
      <c r="AO192" s="118">
        <v>64885</v>
      </c>
      <c r="AP192" s="118">
        <v>0</v>
      </c>
      <c r="AQ192" s="118">
        <v>0</v>
      </c>
      <c r="AR192" s="247">
        <v>0</v>
      </c>
      <c r="AS192" s="51">
        <v>0</v>
      </c>
      <c r="AT192" s="51">
        <v>0</v>
      </c>
      <c r="AU192" s="51">
        <v>0</v>
      </c>
      <c r="AV192" s="51">
        <v>0</v>
      </c>
      <c r="AW192" s="267">
        <f t="shared" si="36"/>
        <v>1</v>
      </c>
      <c r="AX192" s="160"/>
      <c r="AY192" s="161" t="s">
        <v>41</v>
      </c>
      <c r="AZ192" s="268" t="s">
        <v>574</v>
      </c>
      <c r="BA192" s="268" t="s">
        <v>572</v>
      </c>
      <c r="BB192" s="190" t="str">
        <f t="shared" si="32"/>
        <v>SI</v>
      </c>
      <c r="BC192" s="191" t="str">
        <f t="shared" si="33"/>
        <v>NO</v>
      </c>
      <c r="BD192" s="162">
        <f t="shared" si="43"/>
        <v>1</v>
      </c>
      <c r="BE192" s="163" t="s">
        <v>364</v>
      </c>
    </row>
    <row r="193" spans="1:57" ht="30" x14ac:dyDescent="0.25">
      <c r="A193" s="115">
        <v>40001909</v>
      </c>
      <c r="B193" s="117" t="s">
        <v>560</v>
      </c>
      <c r="C193" s="117" t="s">
        <v>144</v>
      </c>
      <c r="D193" s="108" t="s">
        <v>52</v>
      </c>
      <c r="E193" s="106" t="s">
        <v>310</v>
      </c>
      <c r="F193" s="106" t="s">
        <v>200</v>
      </c>
      <c r="G193" s="106" t="s">
        <v>37</v>
      </c>
      <c r="H193" s="194" t="s">
        <v>40</v>
      </c>
      <c r="I193" s="195">
        <v>1579</v>
      </c>
      <c r="J193" s="194">
        <v>466</v>
      </c>
      <c r="K193" s="196">
        <f t="shared" si="41"/>
        <v>0.29512349588347053</v>
      </c>
      <c r="L193" s="194">
        <v>5</v>
      </c>
      <c r="M193" s="194" t="s">
        <v>35</v>
      </c>
      <c r="N193" s="195">
        <v>376</v>
      </c>
      <c r="O193" s="310" t="s">
        <v>5</v>
      </c>
      <c r="P193" s="310" t="s">
        <v>5</v>
      </c>
      <c r="Q193" s="194" t="s">
        <v>101</v>
      </c>
      <c r="R193" s="198">
        <v>3311827</v>
      </c>
      <c r="S193" s="199">
        <v>43748</v>
      </c>
      <c r="T193" s="283">
        <v>44321</v>
      </c>
      <c r="U193" s="281">
        <v>0.91</v>
      </c>
      <c r="V193" s="110" t="s">
        <v>354</v>
      </c>
      <c r="W193" s="118">
        <v>370702</v>
      </c>
      <c r="X193" s="118">
        <v>0</v>
      </c>
      <c r="Y193" s="118">
        <v>0</v>
      </c>
      <c r="Z193" s="118">
        <v>0</v>
      </c>
      <c r="AA193" s="118">
        <v>0</v>
      </c>
      <c r="AB193" s="51">
        <v>0</v>
      </c>
      <c r="AC193" s="51">
        <v>114500</v>
      </c>
      <c r="AD193" s="51">
        <v>57250</v>
      </c>
      <c r="AE193" s="51">
        <v>57250</v>
      </c>
      <c r="AF193" s="51">
        <v>27202</v>
      </c>
      <c r="AG193" s="51">
        <v>114500</v>
      </c>
      <c r="AH193" s="51">
        <v>0</v>
      </c>
      <c r="AI193" s="51">
        <v>0</v>
      </c>
      <c r="AJ193" s="248">
        <f t="shared" si="34"/>
        <v>370702</v>
      </c>
      <c r="AK193" s="249">
        <f t="shared" si="35"/>
        <v>0</v>
      </c>
      <c r="AL193" s="264">
        <f t="shared" si="40"/>
        <v>4083844</v>
      </c>
      <c r="AM193" s="118">
        <v>0</v>
      </c>
      <c r="AN193" s="118">
        <v>0</v>
      </c>
      <c r="AO193" s="118">
        <v>0</v>
      </c>
      <c r="AP193" s="118">
        <v>2046041</v>
      </c>
      <c r="AQ193" s="118">
        <v>1667101</v>
      </c>
      <c r="AR193" s="247">
        <v>370702</v>
      </c>
      <c r="AS193" s="51">
        <v>0</v>
      </c>
      <c r="AT193" s="51">
        <v>0</v>
      </c>
      <c r="AU193" s="51">
        <v>0</v>
      </c>
      <c r="AV193" s="51">
        <v>0</v>
      </c>
      <c r="AW193" s="267">
        <f t="shared" si="36"/>
        <v>0.90922718889360121</v>
      </c>
      <c r="AX193" s="160"/>
      <c r="AY193" s="161" t="s">
        <v>41</v>
      </c>
      <c r="AZ193" s="268" t="s">
        <v>574</v>
      </c>
      <c r="BA193" s="268" t="s">
        <v>640</v>
      </c>
      <c r="BB193" s="190" t="str">
        <f t="shared" si="32"/>
        <v>SI</v>
      </c>
      <c r="BC193" s="191" t="str">
        <f t="shared" si="33"/>
        <v>NO</v>
      </c>
      <c r="BD193" s="162">
        <f t="shared" si="43"/>
        <v>1</v>
      </c>
      <c r="BE193" s="163" t="s">
        <v>364</v>
      </c>
    </row>
    <row r="194" spans="1:57" ht="30" x14ac:dyDescent="0.25">
      <c r="A194" s="287">
        <v>30045445</v>
      </c>
      <c r="B194" s="330" t="s">
        <v>561</v>
      </c>
      <c r="C194" s="329" t="s">
        <v>144</v>
      </c>
      <c r="D194" s="305" t="s">
        <v>298</v>
      </c>
      <c r="E194" s="306" t="s">
        <v>66</v>
      </c>
      <c r="F194" s="306" t="s">
        <v>486</v>
      </c>
      <c r="G194" s="306" t="s">
        <v>37</v>
      </c>
      <c r="H194" s="307" t="s">
        <v>121</v>
      </c>
      <c r="I194" s="290">
        <v>544</v>
      </c>
      <c r="J194" s="290">
        <f>I194*K194</f>
        <v>425.952</v>
      </c>
      <c r="K194" s="291">
        <v>0.78300000000000003</v>
      </c>
      <c r="L194" s="287">
        <v>4</v>
      </c>
      <c r="M194" s="307" t="s">
        <v>595</v>
      </c>
      <c r="N194" s="290">
        <v>132</v>
      </c>
      <c r="O194" s="307" t="s">
        <v>5</v>
      </c>
      <c r="P194" s="307" t="s">
        <v>80</v>
      </c>
      <c r="Q194" s="307" t="s">
        <v>101</v>
      </c>
      <c r="R194" s="297">
        <v>847210</v>
      </c>
      <c r="S194" s="294">
        <v>43862</v>
      </c>
      <c r="T194" s="294">
        <v>44594</v>
      </c>
      <c r="U194" s="295">
        <v>0.95</v>
      </c>
      <c r="V194" s="296" t="s">
        <v>354</v>
      </c>
      <c r="W194" s="298">
        <v>362583</v>
      </c>
      <c r="X194" s="298">
        <v>0</v>
      </c>
      <c r="Y194" s="298">
        <v>0</v>
      </c>
      <c r="Z194" s="298">
        <v>124336</v>
      </c>
      <c r="AA194" s="298">
        <v>115785</v>
      </c>
      <c r="AB194" s="299">
        <v>30653</v>
      </c>
      <c r="AC194" s="299">
        <v>34350</v>
      </c>
      <c r="AD194" s="299">
        <v>45800</v>
      </c>
      <c r="AE194" s="299">
        <v>11659</v>
      </c>
      <c r="AF194" s="299">
        <v>0</v>
      </c>
      <c r="AG194" s="299">
        <v>0</v>
      </c>
      <c r="AH194" s="299">
        <v>0</v>
      </c>
      <c r="AI194" s="299">
        <v>0</v>
      </c>
      <c r="AJ194" s="248">
        <f t="shared" si="34"/>
        <v>362583</v>
      </c>
      <c r="AK194" s="249">
        <f t="shared" si="35"/>
        <v>0.747</v>
      </c>
      <c r="AL194" s="300">
        <f t="shared" si="40"/>
        <v>1477677</v>
      </c>
      <c r="AM194" s="298">
        <v>0</v>
      </c>
      <c r="AN194" s="298">
        <v>0</v>
      </c>
      <c r="AO194" s="298">
        <v>0</v>
      </c>
      <c r="AP194" s="298">
        <v>0</v>
      </c>
      <c r="AQ194" s="298">
        <v>1115094</v>
      </c>
      <c r="AR194" s="301">
        <v>362583</v>
      </c>
      <c r="AS194" s="299">
        <v>0</v>
      </c>
      <c r="AT194" s="299">
        <v>0</v>
      </c>
      <c r="AU194" s="299">
        <v>0</v>
      </c>
      <c r="AV194" s="299">
        <v>0</v>
      </c>
      <c r="AW194" s="267">
        <f t="shared" si="36"/>
        <v>0.93786937199401488</v>
      </c>
      <c r="AX194" s="288"/>
      <c r="AY194" s="306" t="s">
        <v>41</v>
      </c>
      <c r="AZ194" s="304" t="s">
        <v>574</v>
      </c>
      <c r="BA194" s="304" t="s">
        <v>640</v>
      </c>
      <c r="BB194" s="190" t="str">
        <f t="shared" si="32"/>
        <v>SI</v>
      </c>
      <c r="BC194" s="191" t="str">
        <f t="shared" si="33"/>
        <v>NO</v>
      </c>
      <c r="BD194" s="162">
        <f t="shared" si="43"/>
        <v>1</v>
      </c>
      <c r="BE194" s="157" t="s">
        <v>365</v>
      </c>
    </row>
    <row r="195" spans="1:57" ht="30" x14ac:dyDescent="0.25">
      <c r="A195" s="287">
        <v>40008030</v>
      </c>
      <c r="B195" s="330" t="s">
        <v>562</v>
      </c>
      <c r="C195" s="329" t="s">
        <v>144</v>
      </c>
      <c r="D195" s="305" t="s">
        <v>52</v>
      </c>
      <c r="E195" s="306" t="s">
        <v>75</v>
      </c>
      <c r="F195" s="306" t="s">
        <v>487</v>
      </c>
      <c r="G195" s="306" t="s">
        <v>37</v>
      </c>
      <c r="H195" s="307" t="s">
        <v>121</v>
      </c>
      <c r="I195" s="290">
        <v>756</v>
      </c>
      <c r="J195" s="290">
        <f t="shared" ref="J195:J199" si="45">I195*K195</f>
        <v>694.76400000000001</v>
      </c>
      <c r="K195" s="291">
        <v>0.91900000000000004</v>
      </c>
      <c r="L195" s="287">
        <v>1</v>
      </c>
      <c r="M195" s="307" t="s">
        <v>595</v>
      </c>
      <c r="N195" s="290">
        <v>180</v>
      </c>
      <c r="O195" s="307" t="s">
        <v>5</v>
      </c>
      <c r="P195" s="307" t="s">
        <v>5</v>
      </c>
      <c r="Q195" s="307" t="s">
        <v>101</v>
      </c>
      <c r="R195" s="297">
        <v>1145436</v>
      </c>
      <c r="S195" s="294">
        <v>44075</v>
      </c>
      <c r="T195" s="294">
        <v>44406</v>
      </c>
      <c r="U195" s="295">
        <v>1</v>
      </c>
      <c r="V195" s="296" t="s">
        <v>354</v>
      </c>
      <c r="W195" s="298">
        <v>0</v>
      </c>
      <c r="X195" s="298">
        <v>0</v>
      </c>
      <c r="Y195" s="298">
        <v>0</v>
      </c>
      <c r="Z195" s="298">
        <v>0</v>
      </c>
      <c r="AA195" s="298">
        <v>0</v>
      </c>
      <c r="AB195" s="299">
        <v>0</v>
      </c>
      <c r="AC195" s="299">
        <v>0</v>
      </c>
      <c r="AD195" s="299">
        <v>0</v>
      </c>
      <c r="AE195" s="299">
        <v>0</v>
      </c>
      <c r="AF195" s="299">
        <v>0</v>
      </c>
      <c r="AG195" s="299">
        <v>0</v>
      </c>
      <c r="AH195" s="299">
        <v>0</v>
      </c>
      <c r="AI195" s="299">
        <v>0</v>
      </c>
      <c r="AJ195" s="248">
        <f t="shared" si="34"/>
        <v>0</v>
      </c>
      <c r="AK195" s="249" t="str">
        <f t="shared" si="35"/>
        <v>-</v>
      </c>
      <c r="AL195" s="300">
        <f t="shared" si="40"/>
        <v>1355865</v>
      </c>
      <c r="AM195" s="298">
        <v>0</v>
      </c>
      <c r="AN195" s="298">
        <v>0</v>
      </c>
      <c r="AO195" s="298">
        <v>0</v>
      </c>
      <c r="AP195" s="298">
        <v>240450</v>
      </c>
      <c r="AQ195" s="298">
        <v>1115415</v>
      </c>
      <c r="AR195" s="301">
        <v>0</v>
      </c>
      <c r="AS195" s="299">
        <v>0</v>
      </c>
      <c r="AT195" s="299">
        <v>0</v>
      </c>
      <c r="AU195" s="299">
        <v>0</v>
      </c>
      <c r="AV195" s="299">
        <v>0</v>
      </c>
      <c r="AW195" s="267">
        <f t="shared" si="36"/>
        <v>1</v>
      </c>
      <c r="AX195" s="288"/>
      <c r="AY195" s="306" t="s">
        <v>41</v>
      </c>
      <c r="AZ195" s="304" t="s">
        <v>574</v>
      </c>
      <c r="BA195" s="304" t="s">
        <v>640</v>
      </c>
      <c r="BB195" s="190" t="str">
        <f t="shared" si="32"/>
        <v>SI</v>
      </c>
      <c r="BC195" s="191" t="str">
        <f t="shared" si="33"/>
        <v>NO</v>
      </c>
      <c r="BD195" s="162">
        <f t="shared" si="43"/>
        <v>1</v>
      </c>
      <c r="BE195" s="157" t="s">
        <v>365</v>
      </c>
    </row>
    <row r="196" spans="1:57" ht="30" x14ac:dyDescent="0.25">
      <c r="A196" s="287" t="s">
        <v>488</v>
      </c>
      <c r="B196" s="331" t="s">
        <v>628</v>
      </c>
      <c r="C196" s="329" t="s">
        <v>144</v>
      </c>
      <c r="D196" s="305" t="s">
        <v>298</v>
      </c>
      <c r="E196" s="306" t="s">
        <v>66</v>
      </c>
      <c r="F196" s="306" t="s">
        <v>489</v>
      </c>
      <c r="G196" s="306" t="s">
        <v>37</v>
      </c>
      <c r="H196" s="307" t="s">
        <v>121</v>
      </c>
      <c r="I196" s="290">
        <v>663</v>
      </c>
      <c r="J196" s="290">
        <f t="shared" si="45"/>
        <v>519.12900000000002</v>
      </c>
      <c r="K196" s="291">
        <v>0.78300000000000003</v>
      </c>
      <c r="L196" s="287">
        <v>3</v>
      </c>
      <c r="M196" s="307" t="s">
        <v>595</v>
      </c>
      <c r="N196" s="290">
        <v>158</v>
      </c>
      <c r="O196" s="307" t="s">
        <v>5</v>
      </c>
      <c r="P196" s="307" t="s">
        <v>80</v>
      </c>
      <c r="Q196" s="307" t="s">
        <v>101</v>
      </c>
      <c r="R196" s="297">
        <v>521194</v>
      </c>
      <c r="S196" s="294">
        <v>44286</v>
      </c>
      <c r="T196" s="294">
        <v>44473</v>
      </c>
      <c r="U196" s="295">
        <v>0.87</v>
      </c>
      <c r="V196" s="296" t="s">
        <v>354</v>
      </c>
      <c r="W196" s="298">
        <v>333382</v>
      </c>
      <c r="X196" s="298">
        <v>0</v>
      </c>
      <c r="Y196" s="298">
        <v>0</v>
      </c>
      <c r="Z196" s="298">
        <v>68492</v>
      </c>
      <c r="AA196" s="298">
        <v>23991</v>
      </c>
      <c r="AB196" s="299">
        <v>26065</v>
      </c>
      <c r="AC196" s="299">
        <v>30915</v>
      </c>
      <c r="AD196" s="299">
        <v>30915</v>
      </c>
      <c r="AE196" s="299">
        <v>30915</v>
      </c>
      <c r="AF196" s="299">
        <v>30915</v>
      </c>
      <c r="AG196" s="299">
        <v>30915</v>
      </c>
      <c r="AH196" s="299">
        <v>30915</v>
      </c>
      <c r="AI196" s="299">
        <v>29644</v>
      </c>
      <c r="AJ196" s="248">
        <f t="shared" si="34"/>
        <v>333682</v>
      </c>
      <c r="AK196" s="249">
        <f t="shared" si="35"/>
        <v>0.35599999999999998</v>
      </c>
      <c r="AL196" s="300">
        <f t="shared" si="40"/>
        <v>938703</v>
      </c>
      <c r="AM196" s="298">
        <v>0</v>
      </c>
      <c r="AN196" s="298">
        <v>0</v>
      </c>
      <c r="AO196" s="298">
        <v>0</v>
      </c>
      <c r="AP196" s="298">
        <v>0</v>
      </c>
      <c r="AQ196" s="298">
        <v>605321</v>
      </c>
      <c r="AR196" s="301">
        <v>333382</v>
      </c>
      <c r="AS196" s="299">
        <v>0</v>
      </c>
      <c r="AT196" s="299">
        <v>0</v>
      </c>
      <c r="AU196" s="299">
        <v>0</v>
      </c>
      <c r="AV196" s="299">
        <v>0</v>
      </c>
      <c r="AW196" s="267">
        <f t="shared" si="36"/>
        <v>0.77113740980906631</v>
      </c>
      <c r="AX196" s="288"/>
      <c r="AY196" s="306" t="s">
        <v>41</v>
      </c>
      <c r="AZ196" s="304" t="s">
        <v>574</v>
      </c>
      <c r="BA196" s="304" t="s">
        <v>640</v>
      </c>
      <c r="BB196" s="190" t="str">
        <f t="shared" si="32"/>
        <v>JUSTIFICAR DIFERENCIA</v>
      </c>
      <c r="BC196" s="191">
        <f t="shared" si="33"/>
        <v>-300</v>
      </c>
      <c r="BD196" s="162">
        <f t="shared" si="43"/>
        <v>1</v>
      </c>
      <c r="BE196" s="157" t="s">
        <v>365</v>
      </c>
    </row>
    <row r="197" spans="1:57" ht="30" x14ac:dyDescent="0.25">
      <c r="A197" s="287">
        <v>40000183</v>
      </c>
      <c r="B197" s="330" t="s">
        <v>563</v>
      </c>
      <c r="C197" s="329" t="s">
        <v>144</v>
      </c>
      <c r="D197" s="305" t="s">
        <v>298</v>
      </c>
      <c r="E197" s="306" t="s">
        <v>54</v>
      </c>
      <c r="F197" s="306" t="s">
        <v>208</v>
      </c>
      <c r="G197" s="306" t="s">
        <v>38</v>
      </c>
      <c r="H197" s="307" t="s">
        <v>121</v>
      </c>
      <c r="I197" s="290">
        <v>378</v>
      </c>
      <c r="J197" s="290">
        <f t="shared" si="45"/>
        <v>298.99799999999999</v>
      </c>
      <c r="K197" s="291">
        <v>0.79100000000000004</v>
      </c>
      <c r="L197" s="287">
        <v>1</v>
      </c>
      <c r="M197" s="307" t="s">
        <v>595</v>
      </c>
      <c r="N197" s="290">
        <v>90</v>
      </c>
      <c r="O197" s="307" t="s">
        <v>5</v>
      </c>
      <c r="P197" s="307" t="s">
        <v>5</v>
      </c>
      <c r="Q197" s="307" t="s">
        <v>101</v>
      </c>
      <c r="R197" s="297">
        <v>423271</v>
      </c>
      <c r="S197" s="294">
        <v>44228</v>
      </c>
      <c r="T197" s="294">
        <v>44412</v>
      </c>
      <c r="U197" s="295">
        <v>1</v>
      </c>
      <c r="V197" s="296" t="s">
        <v>354</v>
      </c>
      <c r="W197" s="298">
        <v>0</v>
      </c>
      <c r="X197" s="298">
        <v>0</v>
      </c>
      <c r="Y197" s="298">
        <v>0</v>
      </c>
      <c r="Z197" s="298">
        <v>0</v>
      </c>
      <c r="AA197" s="298">
        <v>0</v>
      </c>
      <c r="AB197" s="299">
        <v>0</v>
      </c>
      <c r="AC197" s="299">
        <v>0</v>
      </c>
      <c r="AD197" s="299">
        <v>0</v>
      </c>
      <c r="AE197" s="299">
        <v>0</v>
      </c>
      <c r="AF197" s="299">
        <v>0</v>
      </c>
      <c r="AG197" s="299">
        <v>0</v>
      </c>
      <c r="AH197" s="299">
        <v>0</v>
      </c>
      <c r="AI197" s="299">
        <v>0</v>
      </c>
      <c r="AJ197" s="248">
        <f t="shared" si="34"/>
        <v>0</v>
      </c>
      <c r="AK197" s="249" t="str">
        <f t="shared" si="35"/>
        <v>-</v>
      </c>
      <c r="AL197" s="300">
        <f t="shared" si="40"/>
        <v>553807</v>
      </c>
      <c r="AM197" s="298">
        <v>0</v>
      </c>
      <c r="AN197" s="298">
        <v>0</v>
      </c>
      <c r="AO197" s="298">
        <v>0</v>
      </c>
      <c r="AP197" s="298">
        <v>0</v>
      </c>
      <c r="AQ197" s="298">
        <v>553807</v>
      </c>
      <c r="AR197" s="301">
        <v>0</v>
      </c>
      <c r="AS197" s="299">
        <v>0</v>
      </c>
      <c r="AT197" s="299">
        <v>0</v>
      </c>
      <c r="AU197" s="299">
        <v>0</v>
      </c>
      <c r="AV197" s="299">
        <v>0</v>
      </c>
      <c r="AW197" s="267">
        <f t="shared" si="36"/>
        <v>1</v>
      </c>
      <c r="AX197" s="288"/>
      <c r="AY197" s="306" t="s">
        <v>41</v>
      </c>
      <c r="AZ197" s="304" t="s">
        <v>574</v>
      </c>
      <c r="BA197" s="304" t="s">
        <v>640</v>
      </c>
      <c r="BB197" s="190" t="str">
        <f t="shared" si="32"/>
        <v>SI</v>
      </c>
      <c r="BC197" s="191" t="str">
        <f t="shared" si="33"/>
        <v>NO</v>
      </c>
      <c r="BD197" s="162">
        <f t="shared" si="43"/>
        <v>1</v>
      </c>
      <c r="BE197" s="157" t="s">
        <v>365</v>
      </c>
    </row>
    <row r="198" spans="1:57" ht="30" x14ac:dyDescent="0.25">
      <c r="A198" s="287">
        <v>30096766</v>
      </c>
      <c r="B198" s="330" t="s">
        <v>564</v>
      </c>
      <c r="C198" s="329" t="s">
        <v>144</v>
      </c>
      <c r="D198" s="305" t="s">
        <v>52</v>
      </c>
      <c r="E198" s="306" t="s">
        <v>76</v>
      </c>
      <c r="F198" s="306" t="s">
        <v>490</v>
      </c>
      <c r="G198" s="306" t="s">
        <v>37</v>
      </c>
      <c r="H198" s="307" t="s">
        <v>121</v>
      </c>
      <c r="I198" s="290">
        <v>777</v>
      </c>
      <c r="J198" s="290">
        <f t="shared" si="45"/>
        <v>683.76</v>
      </c>
      <c r="K198" s="291">
        <v>0.88</v>
      </c>
      <c r="L198" s="287">
        <v>6</v>
      </c>
      <c r="M198" s="307" t="s">
        <v>595</v>
      </c>
      <c r="N198" s="290">
        <v>185</v>
      </c>
      <c r="O198" s="307" t="s">
        <v>5</v>
      </c>
      <c r="P198" s="307" t="s">
        <v>299</v>
      </c>
      <c r="Q198" s="307" t="s">
        <v>101</v>
      </c>
      <c r="R198" s="297">
        <v>1586826</v>
      </c>
      <c r="S198" s="294">
        <v>44480</v>
      </c>
      <c r="T198" s="294">
        <v>44676</v>
      </c>
      <c r="U198" s="295">
        <v>0.48</v>
      </c>
      <c r="V198" s="296" t="s">
        <v>354</v>
      </c>
      <c r="W198" s="298">
        <v>1519342</v>
      </c>
      <c r="X198" s="298">
        <v>0</v>
      </c>
      <c r="Y198" s="298">
        <v>0</v>
      </c>
      <c r="Z198" s="298">
        <v>351713</v>
      </c>
      <c r="AA198" s="298">
        <v>238780</v>
      </c>
      <c r="AB198" s="299">
        <v>128553</v>
      </c>
      <c r="AC198" s="299">
        <v>169147</v>
      </c>
      <c r="AD198" s="299">
        <v>148850</v>
      </c>
      <c r="AE198" s="299">
        <v>148850</v>
      </c>
      <c r="AF198" s="299">
        <v>148850</v>
      </c>
      <c r="AG198" s="299">
        <v>58920</v>
      </c>
      <c r="AH198" s="299">
        <v>48850</v>
      </c>
      <c r="AI198" s="299">
        <v>76829</v>
      </c>
      <c r="AJ198" s="248">
        <f t="shared" si="34"/>
        <v>1519342</v>
      </c>
      <c r="AK198" s="249">
        <f t="shared" si="35"/>
        <v>0.47299999999999998</v>
      </c>
      <c r="AL198" s="300">
        <f t="shared" si="40"/>
        <v>1709761</v>
      </c>
      <c r="AM198" s="298">
        <v>0</v>
      </c>
      <c r="AN198" s="298">
        <v>0</v>
      </c>
      <c r="AO198" s="298">
        <v>0</v>
      </c>
      <c r="AP198" s="298">
        <v>0</v>
      </c>
      <c r="AQ198" s="298">
        <v>190419</v>
      </c>
      <c r="AR198" s="301">
        <v>1519342</v>
      </c>
      <c r="AS198" s="299">
        <v>0</v>
      </c>
      <c r="AT198" s="299">
        <v>0</v>
      </c>
      <c r="AU198" s="299">
        <v>0</v>
      </c>
      <c r="AV198" s="299">
        <v>0</v>
      </c>
      <c r="AW198" s="267">
        <f t="shared" si="36"/>
        <v>0.53192522229715145</v>
      </c>
      <c r="AX198" s="288"/>
      <c r="AY198" s="306" t="s">
        <v>41</v>
      </c>
      <c r="AZ198" s="304" t="s">
        <v>574</v>
      </c>
      <c r="BA198" s="304" t="s">
        <v>640</v>
      </c>
      <c r="BB198" s="190" t="str">
        <f t="shared" si="32"/>
        <v>SI</v>
      </c>
      <c r="BC198" s="191" t="str">
        <f t="shared" si="33"/>
        <v>NO</v>
      </c>
      <c r="BD198" s="162">
        <f t="shared" si="43"/>
        <v>1</v>
      </c>
      <c r="BE198" s="157" t="s">
        <v>365</v>
      </c>
    </row>
    <row r="199" spans="1:57" ht="30" x14ac:dyDescent="0.25">
      <c r="A199" s="287">
        <v>30472185</v>
      </c>
      <c r="B199" s="330" t="s">
        <v>610</v>
      </c>
      <c r="C199" s="329" t="s">
        <v>144</v>
      </c>
      <c r="D199" s="305" t="s">
        <v>52</v>
      </c>
      <c r="E199" s="306" t="s">
        <v>73</v>
      </c>
      <c r="F199" s="306" t="s">
        <v>491</v>
      </c>
      <c r="G199" s="306" t="s">
        <v>37</v>
      </c>
      <c r="H199" s="307" t="s">
        <v>121</v>
      </c>
      <c r="I199" s="290">
        <v>424</v>
      </c>
      <c r="J199" s="290">
        <f t="shared" si="45"/>
        <v>294.68</v>
      </c>
      <c r="K199" s="291">
        <v>0.69499999999999995</v>
      </c>
      <c r="L199" s="287">
        <v>30</v>
      </c>
      <c r="M199" s="307" t="s">
        <v>595</v>
      </c>
      <c r="N199" s="290">
        <v>101</v>
      </c>
      <c r="O199" s="307" t="s">
        <v>5</v>
      </c>
      <c r="P199" s="307" t="s">
        <v>299</v>
      </c>
      <c r="Q199" s="307" t="s">
        <v>101</v>
      </c>
      <c r="R199" s="297">
        <v>1425284</v>
      </c>
      <c r="S199" s="294">
        <v>44423</v>
      </c>
      <c r="T199" s="294">
        <v>44707</v>
      </c>
      <c r="U199" s="295">
        <v>0</v>
      </c>
      <c r="V199" s="296" t="s">
        <v>354</v>
      </c>
      <c r="W199" s="298">
        <v>458000</v>
      </c>
      <c r="X199" s="298">
        <v>0</v>
      </c>
      <c r="Y199" s="298">
        <v>0</v>
      </c>
      <c r="Z199" s="298">
        <v>0</v>
      </c>
      <c r="AA199" s="298">
        <v>0</v>
      </c>
      <c r="AB199" s="299">
        <v>0</v>
      </c>
      <c r="AC199" s="299">
        <v>0</v>
      </c>
      <c r="AD199" s="299">
        <v>0</v>
      </c>
      <c r="AE199" s="299">
        <v>0</v>
      </c>
      <c r="AF199" s="299">
        <v>114500</v>
      </c>
      <c r="AG199" s="299">
        <v>114500</v>
      </c>
      <c r="AH199" s="299">
        <v>114500</v>
      </c>
      <c r="AI199" s="299">
        <v>114500</v>
      </c>
      <c r="AJ199" s="248">
        <f t="shared" si="34"/>
        <v>458000</v>
      </c>
      <c r="AK199" s="249">
        <f t="shared" si="35"/>
        <v>0</v>
      </c>
      <c r="AL199" s="300">
        <f t="shared" si="40"/>
        <v>458000</v>
      </c>
      <c r="AM199" s="298">
        <v>0</v>
      </c>
      <c r="AN199" s="298">
        <v>0</v>
      </c>
      <c r="AO199" s="298">
        <v>0</v>
      </c>
      <c r="AP199" s="298">
        <v>0</v>
      </c>
      <c r="AQ199" s="298">
        <v>0</v>
      </c>
      <c r="AR199" s="301">
        <v>458000</v>
      </c>
      <c r="AS199" s="299">
        <v>0</v>
      </c>
      <c r="AT199" s="299">
        <v>0</v>
      </c>
      <c r="AU199" s="299">
        <v>0</v>
      </c>
      <c r="AV199" s="299">
        <v>0</v>
      </c>
      <c r="AW199" s="267">
        <f t="shared" si="36"/>
        <v>0</v>
      </c>
      <c r="AX199" s="288"/>
      <c r="AY199" s="306" t="s">
        <v>41</v>
      </c>
      <c r="AZ199" s="304" t="s">
        <v>574</v>
      </c>
      <c r="BA199" s="304" t="s">
        <v>640</v>
      </c>
      <c r="BB199" s="190" t="str">
        <f t="shared" si="32"/>
        <v>SI</v>
      </c>
      <c r="BC199" s="191" t="str">
        <f t="shared" si="33"/>
        <v>NO</v>
      </c>
      <c r="BD199" s="162">
        <f t="shared" si="43"/>
        <v>1</v>
      </c>
      <c r="BE199" s="157" t="s">
        <v>365</v>
      </c>
    </row>
    <row r="200" spans="1:57" ht="30" x14ac:dyDescent="0.25">
      <c r="A200" s="275">
        <v>212049</v>
      </c>
      <c r="B200" s="168" t="s">
        <v>611</v>
      </c>
      <c r="C200" s="168" t="s">
        <v>144</v>
      </c>
      <c r="D200" s="169" t="s">
        <v>63</v>
      </c>
      <c r="E200" s="170" t="s">
        <v>63</v>
      </c>
      <c r="F200" s="170" t="s">
        <v>100</v>
      </c>
      <c r="G200" s="170" t="s">
        <v>37</v>
      </c>
      <c r="H200" s="170" t="s">
        <v>40</v>
      </c>
      <c r="I200" s="233">
        <v>26184</v>
      </c>
      <c r="J200" s="170">
        <v>8902</v>
      </c>
      <c r="K200" s="234">
        <f t="shared" si="41"/>
        <v>0.33997861289337</v>
      </c>
      <c r="L200" s="170">
        <v>148</v>
      </c>
      <c r="M200" s="170" t="s">
        <v>35</v>
      </c>
      <c r="N200" s="233">
        <v>6546</v>
      </c>
      <c r="O200" s="170" t="s">
        <v>5</v>
      </c>
      <c r="P200" s="170" t="s">
        <v>299</v>
      </c>
      <c r="Q200" s="235" t="s">
        <v>100</v>
      </c>
      <c r="R200" s="171">
        <v>99162354</v>
      </c>
      <c r="S200" s="236">
        <v>43467</v>
      </c>
      <c r="T200" s="172">
        <v>46357</v>
      </c>
      <c r="U200" s="235" t="s">
        <v>100</v>
      </c>
      <c r="V200" s="172" t="s">
        <v>354</v>
      </c>
      <c r="W200" s="173">
        <v>0</v>
      </c>
      <c r="X200" s="173">
        <v>0</v>
      </c>
      <c r="Y200" s="173">
        <v>0</v>
      </c>
      <c r="Z200" s="173">
        <v>0</v>
      </c>
      <c r="AA200" s="173">
        <v>0</v>
      </c>
      <c r="AB200" s="174">
        <v>0</v>
      </c>
      <c r="AC200" s="174">
        <v>0</v>
      </c>
      <c r="AD200" s="174">
        <v>0</v>
      </c>
      <c r="AE200" s="174">
        <v>0</v>
      </c>
      <c r="AF200" s="174">
        <v>0</v>
      </c>
      <c r="AG200" s="174">
        <v>0</v>
      </c>
      <c r="AH200" s="174">
        <v>0</v>
      </c>
      <c r="AI200" s="174">
        <v>0</v>
      </c>
      <c r="AJ200" s="248">
        <f t="shared" si="34"/>
        <v>0</v>
      </c>
      <c r="AK200" s="249" t="str">
        <f t="shared" si="35"/>
        <v>-</v>
      </c>
      <c r="AL200" s="173">
        <f t="shared" si="40"/>
        <v>82632742</v>
      </c>
      <c r="AM200" s="173">
        <v>0</v>
      </c>
      <c r="AN200" s="173">
        <v>0</v>
      </c>
      <c r="AO200" s="271">
        <v>3900000</v>
      </c>
      <c r="AP200" s="271">
        <v>11132742</v>
      </c>
      <c r="AQ200" s="271">
        <v>0</v>
      </c>
      <c r="AR200" s="247">
        <v>0</v>
      </c>
      <c r="AS200" s="174">
        <v>16900000</v>
      </c>
      <c r="AT200" s="174">
        <v>16900000</v>
      </c>
      <c r="AU200" s="174">
        <v>16900000</v>
      </c>
      <c r="AV200" s="174">
        <v>16900000</v>
      </c>
      <c r="AW200" s="267">
        <f t="shared" si="36"/>
        <v>0.18192234259877277</v>
      </c>
      <c r="AX200" s="175"/>
      <c r="AY200" s="176" t="s">
        <v>41</v>
      </c>
      <c r="AZ200" s="268" t="s">
        <v>574</v>
      </c>
      <c r="BA200" s="268" t="s">
        <v>640</v>
      </c>
      <c r="BB200" s="190" t="str">
        <f t="shared" si="32"/>
        <v>SI</v>
      </c>
      <c r="BC200" s="191" t="str">
        <f t="shared" si="33"/>
        <v>NO</v>
      </c>
      <c r="BD200" s="162">
        <f t="shared" si="43"/>
        <v>1</v>
      </c>
      <c r="BE200" s="164" t="s">
        <v>364</v>
      </c>
    </row>
    <row r="201" spans="1:57" ht="30" x14ac:dyDescent="0.25">
      <c r="A201" s="106">
        <v>30125120</v>
      </c>
      <c r="B201" s="107" t="s">
        <v>565</v>
      </c>
      <c r="C201" s="107" t="s">
        <v>335</v>
      </c>
      <c r="D201" s="108" t="s">
        <v>298</v>
      </c>
      <c r="E201" s="106" t="s">
        <v>54</v>
      </c>
      <c r="F201" s="106" t="s">
        <v>493</v>
      </c>
      <c r="G201" s="106" t="s">
        <v>38</v>
      </c>
      <c r="H201" s="194" t="s">
        <v>121</v>
      </c>
      <c r="I201" s="195">
        <v>24533</v>
      </c>
      <c r="J201" s="195">
        <v>9842</v>
      </c>
      <c r="K201" s="196">
        <f t="shared" si="41"/>
        <v>0.40117392899360044</v>
      </c>
      <c r="L201" s="194">
        <v>88</v>
      </c>
      <c r="M201" s="194" t="s">
        <v>36</v>
      </c>
      <c r="N201" s="195">
        <v>700</v>
      </c>
      <c r="O201" s="197" t="s">
        <v>294</v>
      </c>
      <c r="P201" s="194" t="s">
        <v>5</v>
      </c>
      <c r="Q201" s="194" t="s">
        <v>100</v>
      </c>
      <c r="R201" s="198">
        <v>0</v>
      </c>
      <c r="S201" s="199">
        <v>43435</v>
      </c>
      <c r="T201" s="199">
        <v>44166</v>
      </c>
      <c r="U201" s="200">
        <v>0.2</v>
      </c>
      <c r="V201" s="110" t="s">
        <v>355</v>
      </c>
      <c r="W201" s="118">
        <v>0</v>
      </c>
      <c r="X201" s="118"/>
      <c r="Y201" s="118"/>
      <c r="Z201" s="118"/>
      <c r="AA201" s="118"/>
      <c r="AB201" s="51"/>
      <c r="AC201" s="51"/>
      <c r="AD201" s="51"/>
      <c r="AE201" s="51"/>
      <c r="AF201" s="51"/>
      <c r="AG201" s="51"/>
      <c r="AH201" s="51"/>
      <c r="AI201" s="51"/>
      <c r="AJ201" s="248">
        <f t="shared" si="34"/>
        <v>0</v>
      </c>
      <c r="AK201" s="249" t="str">
        <f t="shared" si="35"/>
        <v>-</v>
      </c>
      <c r="AL201" s="264">
        <f t="shared" si="40"/>
        <v>1460000</v>
      </c>
      <c r="AM201" s="118">
        <v>60000</v>
      </c>
      <c r="AN201" s="118">
        <v>0</v>
      </c>
      <c r="AO201" s="118">
        <v>0</v>
      </c>
      <c r="AP201" s="118">
        <v>0</v>
      </c>
      <c r="AQ201" s="118">
        <v>0</v>
      </c>
      <c r="AR201" s="247">
        <v>0</v>
      </c>
      <c r="AS201" s="51">
        <v>10</v>
      </c>
      <c r="AT201" s="51">
        <v>1399990</v>
      </c>
      <c r="AU201" s="51">
        <v>0</v>
      </c>
      <c r="AV201" s="51">
        <v>0</v>
      </c>
      <c r="AW201" s="267">
        <f t="shared" si="36"/>
        <v>4.1095890410958902E-2</v>
      </c>
      <c r="AX201" s="141" t="s">
        <v>657</v>
      </c>
      <c r="AY201" s="161" t="s">
        <v>41</v>
      </c>
      <c r="AZ201" s="268" t="s">
        <v>574</v>
      </c>
      <c r="BA201" s="268" t="s">
        <v>640</v>
      </c>
      <c r="BB201" s="190" t="str">
        <f t="shared" si="32"/>
        <v>SI</v>
      </c>
      <c r="BC201" s="191" t="str">
        <f t="shared" si="33"/>
        <v>NO</v>
      </c>
      <c r="BD201" s="162">
        <f t="shared" si="43"/>
        <v>1</v>
      </c>
      <c r="BE201" s="163" t="s">
        <v>364</v>
      </c>
    </row>
    <row r="202" spans="1:57" ht="30" x14ac:dyDescent="0.25">
      <c r="A202" s="106">
        <v>30482320</v>
      </c>
      <c r="B202" s="107" t="s">
        <v>287</v>
      </c>
      <c r="C202" s="107" t="s">
        <v>335</v>
      </c>
      <c r="D202" s="108" t="s">
        <v>298</v>
      </c>
      <c r="E202" s="106" t="s">
        <v>54</v>
      </c>
      <c r="F202" s="106" t="s">
        <v>54</v>
      </c>
      <c r="G202" s="106" t="s">
        <v>38</v>
      </c>
      <c r="H202" s="194" t="s">
        <v>121</v>
      </c>
      <c r="I202" s="195">
        <v>24533</v>
      </c>
      <c r="J202" s="195">
        <v>9842</v>
      </c>
      <c r="K202" s="196">
        <f t="shared" si="41"/>
        <v>0.40117392899360044</v>
      </c>
      <c r="L202" s="194">
        <v>88</v>
      </c>
      <c r="M202" s="194" t="s">
        <v>36</v>
      </c>
      <c r="N202" s="195">
        <v>200</v>
      </c>
      <c r="O202" s="194" t="s">
        <v>5</v>
      </c>
      <c r="P202" s="194" t="s">
        <v>216</v>
      </c>
      <c r="Q202" s="194" t="s">
        <v>101</v>
      </c>
      <c r="R202" s="198">
        <v>1528274</v>
      </c>
      <c r="S202" s="201">
        <v>44835</v>
      </c>
      <c r="T202" s="199">
        <v>45261</v>
      </c>
      <c r="U202" s="200">
        <v>0.9</v>
      </c>
      <c r="V202" s="110" t="s">
        <v>355</v>
      </c>
      <c r="W202" s="118">
        <v>208800</v>
      </c>
      <c r="X202" s="118"/>
      <c r="Y202" s="118"/>
      <c r="Z202" s="118"/>
      <c r="AA202" s="118"/>
      <c r="AB202" s="51"/>
      <c r="AC202" s="51"/>
      <c r="AD202" s="51"/>
      <c r="AE202" s="51"/>
      <c r="AF202" s="51"/>
      <c r="AG202" s="51"/>
      <c r="AH202" s="51">
        <v>158800</v>
      </c>
      <c r="AI202" s="51">
        <v>50000</v>
      </c>
      <c r="AJ202" s="248">
        <f t="shared" si="34"/>
        <v>208800</v>
      </c>
      <c r="AK202" s="249">
        <f t="shared" si="35"/>
        <v>0</v>
      </c>
      <c r="AL202" s="264">
        <f t="shared" si="40"/>
        <v>1922737</v>
      </c>
      <c r="AM202" s="118">
        <v>0</v>
      </c>
      <c r="AN202" s="118">
        <v>10</v>
      </c>
      <c r="AO202" s="118">
        <v>36933</v>
      </c>
      <c r="AP202" s="118">
        <v>10</v>
      </c>
      <c r="AQ202" s="118">
        <v>10</v>
      </c>
      <c r="AR202" s="247">
        <v>208800</v>
      </c>
      <c r="AS202" s="51">
        <v>1676974</v>
      </c>
      <c r="AT202" s="51">
        <v>0</v>
      </c>
      <c r="AU202" s="51">
        <v>0</v>
      </c>
      <c r="AV202" s="51">
        <v>0</v>
      </c>
      <c r="AW202" s="267">
        <f t="shared" si="36"/>
        <v>1.9224158062179069E-2</v>
      </c>
      <c r="AX202" s="114"/>
      <c r="AY202" s="161" t="s">
        <v>41</v>
      </c>
      <c r="AZ202" s="268" t="s">
        <v>574</v>
      </c>
      <c r="BA202" s="268" t="s">
        <v>640</v>
      </c>
      <c r="BB202" s="190" t="str">
        <f t="shared" si="32"/>
        <v>SI</v>
      </c>
      <c r="BC202" s="191" t="str">
        <f t="shared" si="33"/>
        <v>NO</v>
      </c>
      <c r="BD202" s="162">
        <f t="shared" si="43"/>
        <v>1</v>
      </c>
      <c r="BE202" s="163" t="s">
        <v>364</v>
      </c>
    </row>
    <row r="203" spans="1:57" ht="30" x14ac:dyDescent="0.25">
      <c r="A203" s="106">
        <v>30486624</v>
      </c>
      <c r="B203" s="107" t="s">
        <v>288</v>
      </c>
      <c r="C203" s="107" t="s">
        <v>335</v>
      </c>
      <c r="D203" s="108" t="s">
        <v>298</v>
      </c>
      <c r="E203" s="106" t="s">
        <v>54</v>
      </c>
      <c r="F203" s="106" t="s">
        <v>208</v>
      </c>
      <c r="G203" s="106" t="s">
        <v>37</v>
      </c>
      <c r="H203" s="194" t="s">
        <v>121</v>
      </c>
      <c r="I203" s="195">
        <v>24533</v>
      </c>
      <c r="J203" s="195">
        <v>9842</v>
      </c>
      <c r="K203" s="196">
        <f t="shared" si="41"/>
        <v>0.40117392899360044</v>
      </c>
      <c r="L203" s="194">
        <v>88</v>
      </c>
      <c r="M203" s="194" t="s">
        <v>36</v>
      </c>
      <c r="N203" s="195">
        <v>72</v>
      </c>
      <c r="O203" s="194" t="s">
        <v>6</v>
      </c>
      <c r="P203" s="194" t="s">
        <v>81</v>
      </c>
      <c r="Q203" s="194" t="s">
        <v>100</v>
      </c>
      <c r="R203" s="198">
        <v>50000</v>
      </c>
      <c r="S203" s="201">
        <v>43663</v>
      </c>
      <c r="T203" s="199">
        <v>43830</v>
      </c>
      <c r="U203" s="200">
        <v>1</v>
      </c>
      <c r="V203" s="110" t="s">
        <v>355</v>
      </c>
      <c r="W203" s="118">
        <v>0</v>
      </c>
      <c r="X203" s="118"/>
      <c r="Y203" s="118"/>
      <c r="Z203" s="118"/>
      <c r="AA203" s="118"/>
      <c r="AB203" s="51"/>
      <c r="AC203" s="51"/>
      <c r="AD203" s="51"/>
      <c r="AE203" s="51"/>
      <c r="AF203" s="51"/>
      <c r="AG203" s="51"/>
      <c r="AH203" s="51"/>
      <c r="AI203" s="51"/>
      <c r="AJ203" s="248">
        <f t="shared" si="34"/>
        <v>0</v>
      </c>
      <c r="AK203" s="249" t="str">
        <f t="shared" si="35"/>
        <v>-</v>
      </c>
      <c r="AL203" s="264">
        <f t="shared" si="40"/>
        <v>536943</v>
      </c>
      <c r="AM203" s="118">
        <v>0</v>
      </c>
      <c r="AN203" s="118">
        <v>10</v>
      </c>
      <c r="AO203" s="118">
        <v>36933</v>
      </c>
      <c r="AP203" s="118">
        <v>0</v>
      </c>
      <c r="AQ203" s="118">
        <v>0</v>
      </c>
      <c r="AR203" s="247">
        <v>0</v>
      </c>
      <c r="AS203" s="51">
        <v>0</v>
      </c>
      <c r="AT203" s="51">
        <v>100000</v>
      </c>
      <c r="AU203" s="51">
        <v>400000</v>
      </c>
      <c r="AV203" s="51">
        <v>0</v>
      </c>
      <c r="AW203" s="267">
        <f t="shared" si="36"/>
        <v>6.8802461341334178E-2</v>
      </c>
      <c r="AX203" s="160"/>
      <c r="AY203" s="161" t="s">
        <v>41</v>
      </c>
      <c r="AZ203" s="268" t="s">
        <v>574</v>
      </c>
      <c r="BA203" s="268" t="s">
        <v>640</v>
      </c>
      <c r="BB203" s="190" t="str">
        <f t="shared" si="32"/>
        <v>SI</v>
      </c>
      <c r="BC203" s="191" t="str">
        <f t="shared" si="33"/>
        <v>NO</v>
      </c>
      <c r="BD203" s="162">
        <f t="shared" si="43"/>
        <v>1</v>
      </c>
      <c r="BE203" s="163" t="s">
        <v>364</v>
      </c>
    </row>
    <row r="204" spans="1:57" ht="30" x14ac:dyDescent="0.25">
      <c r="A204" s="106">
        <v>30486625</v>
      </c>
      <c r="B204" s="107" t="s">
        <v>289</v>
      </c>
      <c r="C204" s="107" t="s">
        <v>335</v>
      </c>
      <c r="D204" s="108" t="s">
        <v>298</v>
      </c>
      <c r="E204" s="106" t="s">
        <v>54</v>
      </c>
      <c r="F204" s="106" t="s">
        <v>209</v>
      </c>
      <c r="G204" s="106" t="s">
        <v>37</v>
      </c>
      <c r="H204" s="194" t="s">
        <v>40</v>
      </c>
      <c r="I204" s="195">
        <v>24533</v>
      </c>
      <c r="J204" s="195">
        <v>9842</v>
      </c>
      <c r="K204" s="196">
        <f t="shared" si="41"/>
        <v>0.40117392899360044</v>
      </c>
      <c r="L204" s="194">
        <v>88</v>
      </c>
      <c r="M204" s="194" t="s">
        <v>90</v>
      </c>
      <c r="N204" s="195">
        <v>2</v>
      </c>
      <c r="O204" s="194" t="s">
        <v>2</v>
      </c>
      <c r="P204" s="194" t="s">
        <v>5</v>
      </c>
      <c r="Q204" s="194" t="s">
        <v>100</v>
      </c>
      <c r="R204" s="198">
        <v>0</v>
      </c>
      <c r="S204" s="201">
        <v>43257</v>
      </c>
      <c r="T204" s="199">
        <v>44180</v>
      </c>
      <c r="U204" s="200">
        <v>0.05</v>
      </c>
      <c r="V204" s="110" t="s">
        <v>355</v>
      </c>
      <c r="W204" s="118">
        <v>0</v>
      </c>
      <c r="X204" s="118"/>
      <c r="Y204" s="118"/>
      <c r="Z204" s="118"/>
      <c r="AA204" s="118"/>
      <c r="AB204" s="51"/>
      <c r="AC204" s="51"/>
      <c r="AD204" s="51"/>
      <c r="AE204" s="51"/>
      <c r="AF204" s="51"/>
      <c r="AG204" s="51"/>
      <c r="AH204" s="51"/>
      <c r="AI204" s="51"/>
      <c r="AJ204" s="248">
        <f t="shared" si="34"/>
        <v>0</v>
      </c>
      <c r="AK204" s="249" t="str">
        <f t="shared" si="35"/>
        <v>-</v>
      </c>
      <c r="AL204" s="264">
        <f t="shared" si="40"/>
        <v>300000</v>
      </c>
      <c r="AM204" s="118">
        <v>0</v>
      </c>
      <c r="AN204" s="118">
        <v>0</v>
      </c>
      <c r="AO204" s="118">
        <v>0</v>
      </c>
      <c r="AP204" s="118">
        <v>0</v>
      </c>
      <c r="AQ204" s="118">
        <v>0</v>
      </c>
      <c r="AR204" s="247">
        <v>0</v>
      </c>
      <c r="AS204" s="51">
        <v>0</v>
      </c>
      <c r="AT204" s="51">
        <v>0</v>
      </c>
      <c r="AU204" s="51">
        <v>100000</v>
      </c>
      <c r="AV204" s="51">
        <v>200000</v>
      </c>
      <c r="AW204" s="267">
        <f t="shared" si="36"/>
        <v>0</v>
      </c>
      <c r="AX204" s="160"/>
      <c r="AY204" s="161" t="s">
        <v>41</v>
      </c>
      <c r="AZ204" s="268" t="s">
        <v>574</v>
      </c>
      <c r="BA204" s="268" t="s">
        <v>640</v>
      </c>
      <c r="BB204" s="190" t="str">
        <f t="shared" si="32"/>
        <v>SI</v>
      </c>
      <c r="BC204" s="191" t="str">
        <f t="shared" si="33"/>
        <v>NO</v>
      </c>
      <c r="BD204" s="162">
        <f t="shared" si="43"/>
        <v>1</v>
      </c>
      <c r="BE204" s="163" t="s">
        <v>364</v>
      </c>
    </row>
    <row r="205" spans="1:57" ht="45" x14ac:dyDescent="0.25">
      <c r="A205" s="106">
        <v>30133906</v>
      </c>
      <c r="B205" s="107" t="s">
        <v>292</v>
      </c>
      <c r="C205" s="107" t="s">
        <v>335</v>
      </c>
      <c r="D205" s="108" t="s">
        <v>298</v>
      </c>
      <c r="E205" s="106" t="s">
        <v>70</v>
      </c>
      <c r="F205" s="106" t="s">
        <v>212</v>
      </c>
      <c r="G205" s="106" t="s">
        <v>38</v>
      </c>
      <c r="H205" s="194" t="s">
        <v>121</v>
      </c>
      <c r="I205" s="195">
        <v>12450</v>
      </c>
      <c r="J205" s="195">
        <v>9827</v>
      </c>
      <c r="K205" s="196">
        <f t="shared" si="41"/>
        <v>0.78931726907630517</v>
      </c>
      <c r="L205" s="194">
        <v>93</v>
      </c>
      <c r="M205" s="194" t="s">
        <v>36</v>
      </c>
      <c r="N205" s="195">
        <v>800</v>
      </c>
      <c r="O205" s="194" t="s">
        <v>5</v>
      </c>
      <c r="P205" s="194" t="s">
        <v>5</v>
      </c>
      <c r="Q205" s="194" t="s">
        <v>101</v>
      </c>
      <c r="R205" s="198">
        <v>3961803</v>
      </c>
      <c r="S205" s="199">
        <v>43081</v>
      </c>
      <c r="T205" s="199">
        <v>44896</v>
      </c>
      <c r="U205" s="200">
        <v>1</v>
      </c>
      <c r="V205" s="110" t="s">
        <v>355</v>
      </c>
      <c r="W205" s="118">
        <v>636362</v>
      </c>
      <c r="X205" s="118">
        <v>0</v>
      </c>
      <c r="Y205" s="118">
        <v>195131</v>
      </c>
      <c r="Z205" s="118">
        <v>113941</v>
      </c>
      <c r="AA205" s="118">
        <v>105719</v>
      </c>
      <c r="AB205" s="51">
        <v>308749</v>
      </c>
      <c r="AC205" s="51">
        <v>10299</v>
      </c>
      <c r="AD205" s="51"/>
      <c r="AE205" s="51"/>
      <c r="AF205" s="51"/>
      <c r="AG205" s="51"/>
      <c r="AH205" s="51"/>
      <c r="AI205" s="51"/>
      <c r="AJ205" s="248">
        <f t="shared" si="34"/>
        <v>733839</v>
      </c>
      <c r="AK205" s="249">
        <f t="shared" si="35"/>
        <v>1.137</v>
      </c>
      <c r="AL205" s="264">
        <f t="shared" si="40"/>
        <v>4356015</v>
      </c>
      <c r="AM205" s="118">
        <v>10</v>
      </c>
      <c r="AN205" s="118">
        <v>1327874</v>
      </c>
      <c r="AO205" s="118">
        <v>323939</v>
      </c>
      <c r="AP205" s="118">
        <v>642960</v>
      </c>
      <c r="AQ205" s="118">
        <v>1327393</v>
      </c>
      <c r="AR205" s="247">
        <v>733839</v>
      </c>
      <c r="AS205" s="51">
        <v>0</v>
      </c>
      <c r="AT205" s="51">
        <v>0</v>
      </c>
      <c r="AU205" s="51">
        <v>0</v>
      </c>
      <c r="AV205" s="51">
        <v>0</v>
      </c>
      <c r="AW205" s="267">
        <f t="shared" si="36"/>
        <v>0.99763568307271666</v>
      </c>
      <c r="AX205" s="160" t="s">
        <v>662</v>
      </c>
      <c r="AY205" s="161" t="s">
        <v>41</v>
      </c>
      <c r="AZ205" s="268" t="s">
        <v>574</v>
      </c>
      <c r="BA205" s="268" t="s">
        <v>640</v>
      </c>
      <c r="BB205" s="190" t="str">
        <f t="shared" si="32"/>
        <v>SI</v>
      </c>
      <c r="BC205" s="191" t="str">
        <f t="shared" si="33"/>
        <v>NO</v>
      </c>
      <c r="BD205" s="162">
        <f t="shared" si="43"/>
        <v>1</v>
      </c>
      <c r="BE205" s="163" t="s">
        <v>364</v>
      </c>
    </row>
    <row r="206" spans="1:57" ht="30" x14ac:dyDescent="0.25">
      <c r="A206" s="106">
        <v>30486627</v>
      </c>
      <c r="B206" s="107" t="s">
        <v>290</v>
      </c>
      <c r="C206" s="107" t="s">
        <v>335</v>
      </c>
      <c r="D206" s="108" t="s">
        <v>298</v>
      </c>
      <c r="E206" s="106" t="s">
        <v>70</v>
      </c>
      <c r="F206" s="106" t="s">
        <v>210</v>
      </c>
      <c r="G206" s="106" t="s">
        <v>38</v>
      </c>
      <c r="H206" s="194" t="s">
        <v>40</v>
      </c>
      <c r="I206" s="195">
        <v>12450</v>
      </c>
      <c r="J206" s="195">
        <v>9827</v>
      </c>
      <c r="K206" s="196">
        <f t="shared" si="41"/>
        <v>0.78931726907630517</v>
      </c>
      <c r="L206" s="194">
        <v>93</v>
      </c>
      <c r="M206" s="194" t="s">
        <v>36</v>
      </c>
      <c r="N206" s="195">
        <v>200</v>
      </c>
      <c r="O206" s="194" t="s">
        <v>6</v>
      </c>
      <c r="P206" s="194" t="s">
        <v>81</v>
      </c>
      <c r="Q206" s="194" t="s">
        <v>100</v>
      </c>
      <c r="R206" s="198">
        <v>50000</v>
      </c>
      <c r="S206" s="201">
        <v>43663</v>
      </c>
      <c r="T206" s="199">
        <v>43830</v>
      </c>
      <c r="U206" s="200">
        <v>1</v>
      </c>
      <c r="V206" s="110" t="s">
        <v>355</v>
      </c>
      <c r="W206" s="118">
        <v>0</v>
      </c>
      <c r="X206" s="118"/>
      <c r="Y206" s="118"/>
      <c r="Z206" s="118"/>
      <c r="AA206" s="118"/>
      <c r="AB206" s="51"/>
      <c r="AC206" s="51"/>
      <c r="AD206" s="51"/>
      <c r="AE206" s="51"/>
      <c r="AF206" s="51"/>
      <c r="AG206" s="51"/>
      <c r="AH206" s="51"/>
      <c r="AI206" s="51"/>
      <c r="AJ206" s="248">
        <f t="shared" si="34"/>
        <v>0</v>
      </c>
      <c r="AK206" s="249" t="str">
        <f t="shared" si="35"/>
        <v>-</v>
      </c>
      <c r="AL206" s="264">
        <f t="shared" si="40"/>
        <v>1036943</v>
      </c>
      <c r="AM206" s="118">
        <v>0</v>
      </c>
      <c r="AN206" s="118">
        <v>10</v>
      </c>
      <c r="AO206" s="118">
        <v>36933</v>
      </c>
      <c r="AP206" s="118">
        <v>0</v>
      </c>
      <c r="AQ206" s="118">
        <v>0</v>
      </c>
      <c r="AR206" s="247">
        <v>0</v>
      </c>
      <c r="AS206" s="51">
        <v>0</v>
      </c>
      <c r="AT206" s="51">
        <v>0</v>
      </c>
      <c r="AU206" s="51">
        <v>600000</v>
      </c>
      <c r="AV206" s="51">
        <v>400000</v>
      </c>
      <c r="AW206" s="267">
        <f t="shared" si="36"/>
        <v>3.5626837733607343E-2</v>
      </c>
      <c r="AX206" s="160"/>
      <c r="AY206" s="161" t="s">
        <v>41</v>
      </c>
      <c r="AZ206" s="268" t="s">
        <v>574</v>
      </c>
      <c r="BA206" s="268" t="s">
        <v>640</v>
      </c>
      <c r="BB206" s="190" t="str">
        <f t="shared" si="32"/>
        <v>SI</v>
      </c>
      <c r="BC206" s="191" t="str">
        <f t="shared" si="33"/>
        <v>NO</v>
      </c>
      <c r="BD206" s="162">
        <f t="shared" si="43"/>
        <v>1</v>
      </c>
      <c r="BE206" s="163" t="s">
        <v>364</v>
      </c>
    </row>
    <row r="207" spans="1:57" ht="30" x14ac:dyDescent="0.25">
      <c r="A207" s="106">
        <v>30486628</v>
      </c>
      <c r="B207" s="107" t="s">
        <v>291</v>
      </c>
      <c r="C207" s="107" t="s">
        <v>335</v>
      </c>
      <c r="D207" s="108" t="s">
        <v>298</v>
      </c>
      <c r="E207" s="106" t="s">
        <v>70</v>
      </c>
      <c r="F207" s="106" t="s">
        <v>211</v>
      </c>
      <c r="G207" s="106" t="s">
        <v>37</v>
      </c>
      <c r="H207" s="194" t="s">
        <v>40</v>
      </c>
      <c r="I207" s="195">
        <v>12450</v>
      </c>
      <c r="J207" s="195">
        <v>9827</v>
      </c>
      <c r="K207" s="196">
        <f t="shared" si="41"/>
        <v>0.78931726907630517</v>
      </c>
      <c r="L207" s="194">
        <v>93</v>
      </c>
      <c r="M207" s="194" t="s">
        <v>36</v>
      </c>
      <c r="N207" s="195">
        <v>72</v>
      </c>
      <c r="O207" s="194" t="s">
        <v>2</v>
      </c>
      <c r="P207" s="194" t="s">
        <v>5</v>
      </c>
      <c r="Q207" s="194" t="s">
        <v>100</v>
      </c>
      <c r="R207" s="198">
        <v>0</v>
      </c>
      <c r="S207" s="201">
        <v>43257</v>
      </c>
      <c r="T207" s="199">
        <v>44196</v>
      </c>
      <c r="U207" s="200">
        <v>0</v>
      </c>
      <c r="V207" s="110" t="s">
        <v>355</v>
      </c>
      <c r="W207" s="118">
        <v>0</v>
      </c>
      <c r="X207" s="118"/>
      <c r="Y207" s="118"/>
      <c r="Z207" s="118"/>
      <c r="AA207" s="118"/>
      <c r="AB207" s="51"/>
      <c r="AC207" s="51"/>
      <c r="AD207" s="51"/>
      <c r="AE207" s="51"/>
      <c r="AF207" s="51"/>
      <c r="AG207" s="51"/>
      <c r="AH207" s="51"/>
      <c r="AI207" s="51"/>
      <c r="AJ207" s="248">
        <f t="shared" si="34"/>
        <v>0</v>
      </c>
      <c r="AK207" s="249" t="str">
        <f t="shared" si="35"/>
        <v>-</v>
      </c>
      <c r="AL207" s="264">
        <f t="shared" si="40"/>
        <v>600000</v>
      </c>
      <c r="AM207" s="118">
        <v>0</v>
      </c>
      <c r="AN207" s="118">
        <v>0</v>
      </c>
      <c r="AO207" s="118">
        <v>0</v>
      </c>
      <c r="AP207" s="118">
        <v>0</v>
      </c>
      <c r="AQ207" s="118">
        <v>0</v>
      </c>
      <c r="AR207" s="247">
        <v>0</v>
      </c>
      <c r="AS207" s="51">
        <v>0</v>
      </c>
      <c r="AT207" s="51">
        <v>0</v>
      </c>
      <c r="AU207" s="51">
        <v>300000</v>
      </c>
      <c r="AV207" s="51">
        <v>300000</v>
      </c>
      <c r="AW207" s="267">
        <f t="shared" si="36"/>
        <v>0</v>
      </c>
      <c r="AX207" s="160"/>
      <c r="AY207" s="161" t="s">
        <v>41</v>
      </c>
      <c r="AZ207" s="268" t="s">
        <v>574</v>
      </c>
      <c r="BA207" s="268" t="s">
        <v>640</v>
      </c>
      <c r="BB207" s="190" t="str">
        <f t="shared" ref="BB207:BB215" si="46">IF(AJ207=AR207,"SI",IF(AR207&lt;&gt;AJ207,"JUSTIFICAR DIFERENCIA"))</f>
        <v>SI</v>
      </c>
      <c r="BC207" s="191" t="str">
        <f t="shared" ref="BC207:BC215" si="47">IF(AR207&lt;&gt;AJ207,AR207-AJ207,"NO")</f>
        <v>NO</v>
      </c>
      <c r="BD207" s="162">
        <f t="shared" si="43"/>
        <v>1</v>
      </c>
      <c r="BE207" s="163" t="s">
        <v>364</v>
      </c>
    </row>
    <row r="208" spans="1:57" ht="30" x14ac:dyDescent="0.25">
      <c r="A208" s="106">
        <v>30486188</v>
      </c>
      <c r="B208" s="107" t="s">
        <v>566</v>
      </c>
      <c r="C208" s="107" t="s">
        <v>335</v>
      </c>
      <c r="D208" s="108" t="s">
        <v>298</v>
      </c>
      <c r="E208" s="106" t="s">
        <v>71</v>
      </c>
      <c r="F208" s="106" t="s">
        <v>215</v>
      </c>
      <c r="G208" s="106" t="s">
        <v>37</v>
      </c>
      <c r="H208" s="194" t="s">
        <v>40</v>
      </c>
      <c r="I208" s="195">
        <v>15045</v>
      </c>
      <c r="J208" s="195">
        <v>7880</v>
      </c>
      <c r="K208" s="196">
        <f t="shared" si="41"/>
        <v>0.52376204719175801</v>
      </c>
      <c r="L208" s="194">
        <v>70</v>
      </c>
      <c r="M208" s="194" t="s">
        <v>36</v>
      </c>
      <c r="N208" s="195">
        <v>200</v>
      </c>
      <c r="O208" s="197" t="s">
        <v>294</v>
      </c>
      <c r="P208" s="194" t="s">
        <v>5</v>
      </c>
      <c r="Q208" s="194" t="s">
        <v>100</v>
      </c>
      <c r="R208" s="198">
        <v>0</v>
      </c>
      <c r="S208" s="201">
        <v>43281</v>
      </c>
      <c r="T208" s="199">
        <v>44560</v>
      </c>
      <c r="U208" s="200">
        <v>0.35</v>
      </c>
      <c r="V208" s="110" t="s">
        <v>355</v>
      </c>
      <c r="W208" s="118">
        <v>0</v>
      </c>
      <c r="X208" s="118"/>
      <c r="Y208" s="118"/>
      <c r="Z208" s="118"/>
      <c r="AA208" s="118"/>
      <c r="AB208" s="51"/>
      <c r="AC208" s="51"/>
      <c r="AD208" s="51"/>
      <c r="AE208" s="51"/>
      <c r="AF208" s="51"/>
      <c r="AG208" s="51"/>
      <c r="AH208" s="51"/>
      <c r="AI208" s="51"/>
      <c r="AJ208" s="248">
        <f t="shared" ref="AJ208:AJ215" si="48">SUM(X208:AI208)</f>
        <v>0</v>
      </c>
      <c r="AK208" s="249" t="str">
        <f t="shared" ref="AK208:AK214" si="49">IFERROR(ROUND(SUM(X208:AB208)/W208,3),"-")</f>
        <v>-</v>
      </c>
      <c r="AL208" s="264">
        <f t="shared" si="40"/>
        <v>0</v>
      </c>
      <c r="AM208" s="118">
        <v>0</v>
      </c>
      <c r="AN208" s="118">
        <v>0</v>
      </c>
      <c r="AO208" s="118">
        <v>0</v>
      </c>
      <c r="AP208" s="118">
        <v>0</v>
      </c>
      <c r="AQ208" s="118">
        <v>0</v>
      </c>
      <c r="AR208" s="247">
        <v>0</v>
      </c>
      <c r="AS208" s="51">
        <v>0</v>
      </c>
      <c r="AT208" s="51">
        <v>0</v>
      </c>
      <c r="AU208" s="51">
        <v>0</v>
      </c>
      <c r="AV208" s="51">
        <v>0</v>
      </c>
      <c r="AW208" s="267" t="str">
        <f t="shared" ref="AW208:AW214" si="50">+IFERROR((SUM(AM208:AQ208)+SUM(X208:AB208))/AL208,"-")</f>
        <v>-</v>
      </c>
      <c r="AX208" s="160"/>
      <c r="AY208" s="161" t="s">
        <v>40</v>
      </c>
      <c r="AZ208" s="268" t="s">
        <v>574</v>
      </c>
      <c r="BA208" s="268" t="s">
        <v>640</v>
      </c>
      <c r="BB208" s="190" t="str">
        <f t="shared" si="46"/>
        <v>SI</v>
      </c>
      <c r="BC208" s="191" t="str">
        <f t="shared" si="47"/>
        <v>NO</v>
      </c>
      <c r="BD208" s="162">
        <f t="shared" ref="BD208:BD214" si="51">IF(A208=A207,0,1)</f>
        <v>1</v>
      </c>
      <c r="BE208" s="163" t="s">
        <v>364</v>
      </c>
    </row>
    <row r="209" spans="1:59" ht="30" x14ac:dyDescent="0.25">
      <c r="A209" s="106">
        <v>30486631</v>
      </c>
      <c r="B209" s="111" t="s">
        <v>629</v>
      </c>
      <c r="C209" s="107" t="s">
        <v>335</v>
      </c>
      <c r="D209" s="108" t="s">
        <v>298</v>
      </c>
      <c r="E209" s="106" t="s">
        <v>71</v>
      </c>
      <c r="F209" s="106" t="s">
        <v>100</v>
      </c>
      <c r="G209" s="106" t="s">
        <v>37</v>
      </c>
      <c r="H209" s="194" t="s">
        <v>40</v>
      </c>
      <c r="I209" s="195">
        <v>9722</v>
      </c>
      <c r="J209" s="195">
        <v>4118</v>
      </c>
      <c r="K209" s="196">
        <f t="shared" si="41"/>
        <v>0.42357539600905164</v>
      </c>
      <c r="L209" s="194">
        <v>70</v>
      </c>
      <c r="M209" s="194" t="s">
        <v>36</v>
      </c>
      <c r="N209" s="195">
        <v>144</v>
      </c>
      <c r="O209" s="194" t="s">
        <v>2</v>
      </c>
      <c r="P209" s="194" t="s">
        <v>5</v>
      </c>
      <c r="Q209" s="194" t="s">
        <v>100</v>
      </c>
      <c r="R209" s="198">
        <v>0</v>
      </c>
      <c r="S209" s="199">
        <v>43435</v>
      </c>
      <c r="T209" s="201">
        <v>44560</v>
      </c>
      <c r="U209" s="200">
        <v>0.1</v>
      </c>
      <c r="V209" s="110" t="s">
        <v>355</v>
      </c>
      <c r="W209" s="118">
        <v>0</v>
      </c>
      <c r="X209" s="118"/>
      <c r="Y209" s="118"/>
      <c r="Z209" s="118"/>
      <c r="AA209" s="118"/>
      <c r="AB209" s="51"/>
      <c r="AC209" s="51"/>
      <c r="AD209" s="51"/>
      <c r="AE209" s="51"/>
      <c r="AF209" s="51"/>
      <c r="AG209" s="51"/>
      <c r="AH209" s="51"/>
      <c r="AI209" s="51"/>
      <c r="AJ209" s="248">
        <f t="shared" si="48"/>
        <v>0</v>
      </c>
      <c r="AK209" s="249" t="str">
        <f t="shared" si="49"/>
        <v>-</v>
      </c>
      <c r="AL209" s="264">
        <f t="shared" si="40"/>
        <v>0</v>
      </c>
      <c r="AM209" s="118">
        <v>0</v>
      </c>
      <c r="AN209" s="118">
        <v>0</v>
      </c>
      <c r="AO209" s="118">
        <v>0</v>
      </c>
      <c r="AP209" s="118">
        <v>0</v>
      </c>
      <c r="AQ209" s="118">
        <v>0</v>
      </c>
      <c r="AR209" s="247">
        <v>0</v>
      </c>
      <c r="AS209" s="51">
        <v>0</v>
      </c>
      <c r="AT209" s="51">
        <v>0</v>
      </c>
      <c r="AU209" s="51">
        <v>0</v>
      </c>
      <c r="AV209" s="51">
        <v>0</v>
      </c>
      <c r="AW209" s="267" t="str">
        <f t="shared" si="50"/>
        <v>-</v>
      </c>
      <c r="AX209" s="160"/>
      <c r="AY209" s="161" t="s">
        <v>40</v>
      </c>
      <c r="AZ209" s="268" t="s">
        <v>574</v>
      </c>
      <c r="BA209" s="268" t="s">
        <v>640</v>
      </c>
      <c r="BB209" s="190" t="str">
        <f t="shared" si="46"/>
        <v>SI</v>
      </c>
      <c r="BC209" s="191" t="str">
        <f t="shared" si="47"/>
        <v>NO</v>
      </c>
      <c r="BD209" s="162">
        <f t="shared" si="51"/>
        <v>1</v>
      </c>
      <c r="BE209" s="163" t="s">
        <v>364</v>
      </c>
    </row>
    <row r="210" spans="1:59" ht="64.5" customHeight="1" x14ac:dyDescent="0.25">
      <c r="A210" s="106">
        <v>30132531</v>
      </c>
      <c r="B210" s="107" t="s">
        <v>567</v>
      </c>
      <c r="C210" s="107" t="s">
        <v>335</v>
      </c>
      <c r="D210" s="108" t="s">
        <v>298</v>
      </c>
      <c r="E210" s="106" t="s">
        <v>303</v>
      </c>
      <c r="F210" s="106" t="s">
        <v>214</v>
      </c>
      <c r="G210" s="106" t="s">
        <v>38</v>
      </c>
      <c r="H210" s="194" t="s">
        <v>40</v>
      </c>
      <c r="I210" s="195">
        <v>9722</v>
      </c>
      <c r="J210" s="195">
        <v>4118</v>
      </c>
      <c r="K210" s="196">
        <f t="shared" si="41"/>
        <v>0.42357539600905164</v>
      </c>
      <c r="L210" s="194">
        <v>43</v>
      </c>
      <c r="M210" s="194" t="s">
        <v>36</v>
      </c>
      <c r="N210" s="195">
        <v>1000</v>
      </c>
      <c r="O210" s="194" t="s">
        <v>6</v>
      </c>
      <c r="P210" s="194" t="s">
        <v>5</v>
      </c>
      <c r="Q210" s="194" t="s">
        <v>101</v>
      </c>
      <c r="R210" s="198">
        <v>82002</v>
      </c>
      <c r="S210" s="199">
        <v>44021</v>
      </c>
      <c r="T210" s="199">
        <v>44391</v>
      </c>
      <c r="U210" s="200">
        <v>0.70650000000000002</v>
      </c>
      <c r="V210" s="110" t="s">
        <v>355</v>
      </c>
      <c r="W210" s="118">
        <v>0</v>
      </c>
      <c r="X210" s="118"/>
      <c r="Y210" s="118"/>
      <c r="Z210" s="118"/>
      <c r="AA210" s="118"/>
      <c r="AB210" s="51"/>
      <c r="AC210" s="51"/>
      <c r="AD210" s="51"/>
      <c r="AE210" s="51"/>
      <c r="AF210" s="51"/>
      <c r="AG210" s="51"/>
      <c r="AH210" s="51"/>
      <c r="AI210" s="51"/>
      <c r="AJ210" s="248">
        <f t="shared" si="48"/>
        <v>0</v>
      </c>
      <c r="AK210" s="249" t="str">
        <f t="shared" si="49"/>
        <v>-</v>
      </c>
      <c r="AL210" s="264">
        <f t="shared" si="40"/>
        <v>5042962</v>
      </c>
      <c r="AM210" s="118">
        <v>0</v>
      </c>
      <c r="AN210" s="118">
        <v>0</v>
      </c>
      <c r="AO210" s="118">
        <v>0</v>
      </c>
      <c r="AP210" s="118">
        <v>42972</v>
      </c>
      <c r="AQ210" s="118">
        <v>0</v>
      </c>
      <c r="AR210" s="247">
        <v>0</v>
      </c>
      <c r="AS210" s="51">
        <v>0</v>
      </c>
      <c r="AT210" s="51">
        <v>2000000</v>
      </c>
      <c r="AU210" s="51">
        <v>1500000</v>
      </c>
      <c r="AV210" s="51">
        <v>1499990</v>
      </c>
      <c r="AW210" s="267">
        <f t="shared" si="50"/>
        <v>8.5211825907076048E-3</v>
      </c>
      <c r="AX210" s="111" t="s">
        <v>660</v>
      </c>
      <c r="AY210" s="161" t="s">
        <v>40</v>
      </c>
      <c r="AZ210" s="268" t="s">
        <v>574</v>
      </c>
      <c r="BA210" s="268" t="s">
        <v>640</v>
      </c>
      <c r="BB210" s="190" t="str">
        <f t="shared" si="46"/>
        <v>SI</v>
      </c>
      <c r="BC210" s="191" t="str">
        <f t="shared" si="47"/>
        <v>NO</v>
      </c>
      <c r="BD210" s="162">
        <f t="shared" si="51"/>
        <v>1</v>
      </c>
      <c r="BE210" s="163" t="s">
        <v>364</v>
      </c>
    </row>
    <row r="211" spans="1:59" ht="30" x14ac:dyDescent="0.25">
      <c r="A211" s="106">
        <v>30482321</v>
      </c>
      <c r="B211" s="107" t="s">
        <v>568</v>
      </c>
      <c r="C211" s="107" t="s">
        <v>335</v>
      </c>
      <c r="D211" s="108" t="s">
        <v>298</v>
      </c>
      <c r="E211" s="106" t="s">
        <v>303</v>
      </c>
      <c r="F211" s="106" t="s">
        <v>213</v>
      </c>
      <c r="G211" s="106" t="s">
        <v>38</v>
      </c>
      <c r="H211" s="194" t="s">
        <v>121</v>
      </c>
      <c r="I211" s="195">
        <v>9722</v>
      </c>
      <c r="J211" s="195">
        <v>4118</v>
      </c>
      <c r="K211" s="196">
        <f t="shared" si="41"/>
        <v>0.42357539600905164</v>
      </c>
      <c r="L211" s="194">
        <v>43</v>
      </c>
      <c r="M211" s="194" t="s">
        <v>36</v>
      </c>
      <c r="N211" s="195">
        <v>200</v>
      </c>
      <c r="O211" s="197" t="s">
        <v>294</v>
      </c>
      <c r="P211" s="194" t="s">
        <v>5</v>
      </c>
      <c r="Q211" s="194" t="s">
        <v>100</v>
      </c>
      <c r="R211" s="198">
        <v>0</v>
      </c>
      <c r="S211" s="201">
        <v>43101</v>
      </c>
      <c r="T211" s="199">
        <v>44531</v>
      </c>
      <c r="U211" s="200">
        <v>0.5</v>
      </c>
      <c r="V211" s="110" t="s">
        <v>355</v>
      </c>
      <c r="W211" s="118">
        <v>125258</v>
      </c>
      <c r="X211" s="118"/>
      <c r="Y211" s="118"/>
      <c r="Z211" s="118"/>
      <c r="AA211" s="118"/>
      <c r="AB211" s="51"/>
      <c r="AC211" s="51"/>
      <c r="AD211" s="51">
        <v>121700</v>
      </c>
      <c r="AE211" s="51">
        <v>3558</v>
      </c>
      <c r="AF211" s="51"/>
      <c r="AG211" s="51"/>
      <c r="AH211" s="51"/>
      <c r="AI211" s="51"/>
      <c r="AJ211" s="248">
        <f t="shared" si="48"/>
        <v>125258</v>
      </c>
      <c r="AK211" s="249">
        <f t="shared" si="49"/>
        <v>0</v>
      </c>
      <c r="AL211" s="264">
        <f t="shared" si="40"/>
        <v>925258</v>
      </c>
      <c r="AM211" s="118">
        <v>0</v>
      </c>
      <c r="AN211" s="118">
        <v>0</v>
      </c>
      <c r="AO211" s="118">
        <v>0</v>
      </c>
      <c r="AP211" s="118">
        <v>0</v>
      </c>
      <c r="AQ211" s="118">
        <v>0</v>
      </c>
      <c r="AR211" s="247">
        <v>125258</v>
      </c>
      <c r="AS211" s="336">
        <v>800000</v>
      </c>
      <c r="AT211" s="51">
        <v>0</v>
      </c>
      <c r="AU211" s="51">
        <v>0</v>
      </c>
      <c r="AV211" s="51">
        <v>0</v>
      </c>
      <c r="AW211" s="267">
        <f t="shared" si="50"/>
        <v>0</v>
      </c>
      <c r="AX211" s="114" t="s">
        <v>658</v>
      </c>
      <c r="AY211" s="161" t="s">
        <v>40</v>
      </c>
      <c r="AZ211" s="268" t="s">
        <v>574</v>
      </c>
      <c r="BA211" s="268" t="s">
        <v>640</v>
      </c>
      <c r="BB211" s="190" t="str">
        <f t="shared" si="46"/>
        <v>SI</v>
      </c>
      <c r="BC211" s="191" t="str">
        <f t="shared" si="47"/>
        <v>NO</v>
      </c>
      <c r="BD211" s="162">
        <f t="shared" si="51"/>
        <v>1</v>
      </c>
      <c r="BE211" s="163" t="s">
        <v>364</v>
      </c>
    </row>
    <row r="212" spans="1:59" ht="30" x14ac:dyDescent="0.25">
      <c r="A212" s="106">
        <v>30486050</v>
      </c>
      <c r="B212" s="107" t="s">
        <v>569</v>
      </c>
      <c r="C212" s="107" t="s">
        <v>335</v>
      </c>
      <c r="D212" s="108" t="s">
        <v>298</v>
      </c>
      <c r="E212" s="106" t="s">
        <v>303</v>
      </c>
      <c r="F212" s="106" t="s">
        <v>214</v>
      </c>
      <c r="G212" s="106" t="s">
        <v>38</v>
      </c>
      <c r="H212" s="194" t="s">
        <v>121</v>
      </c>
      <c r="I212" s="195">
        <v>957224</v>
      </c>
      <c r="J212" s="195">
        <v>314174</v>
      </c>
      <c r="K212" s="196">
        <f t="shared" si="41"/>
        <v>0.32821366785621758</v>
      </c>
      <c r="L212" s="194">
        <v>43</v>
      </c>
      <c r="M212" s="194" t="s">
        <v>36</v>
      </c>
      <c r="N212" s="195">
        <v>72</v>
      </c>
      <c r="O212" s="194" t="s">
        <v>275</v>
      </c>
      <c r="P212" s="194" t="s">
        <v>216</v>
      </c>
      <c r="Q212" s="194" t="s">
        <v>101</v>
      </c>
      <c r="R212" s="198">
        <v>222200</v>
      </c>
      <c r="S212" s="199">
        <v>44277</v>
      </c>
      <c r="T212" s="199">
        <v>44697</v>
      </c>
      <c r="U212" s="200">
        <v>0.62</v>
      </c>
      <c r="V212" s="110" t="s">
        <v>355</v>
      </c>
      <c r="W212" s="118">
        <v>88875</v>
      </c>
      <c r="X212" s="118"/>
      <c r="Y212" s="118">
        <v>50960</v>
      </c>
      <c r="Z212" s="118">
        <v>0</v>
      </c>
      <c r="AA212" s="118">
        <v>0</v>
      </c>
      <c r="AB212" s="51">
        <v>0</v>
      </c>
      <c r="AC212" s="51">
        <v>34168</v>
      </c>
      <c r="AD212" s="51"/>
      <c r="AE212" s="51"/>
      <c r="AF212" s="51"/>
      <c r="AG212" s="51"/>
      <c r="AH212" s="51"/>
      <c r="AI212" s="51"/>
      <c r="AJ212" s="248">
        <f t="shared" si="48"/>
        <v>85128</v>
      </c>
      <c r="AK212" s="249">
        <f t="shared" si="49"/>
        <v>0.57299999999999995</v>
      </c>
      <c r="AL212" s="264">
        <f t="shared" si="40"/>
        <v>6239992</v>
      </c>
      <c r="AM212" s="118">
        <v>0</v>
      </c>
      <c r="AN212" s="118">
        <v>0</v>
      </c>
      <c r="AO212" s="118">
        <v>0</v>
      </c>
      <c r="AP212" s="118">
        <v>224</v>
      </c>
      <c r="AQ212" s="118">
        <v>154640</v>
      </c>
      <c r="AR212" s="247">
        <v>85128</v>
      </c>
      <c r="AS212" s="51">
        <v>3000000</v>
      </c>
      <c r="AT212" s="51">
        <v>2000000</v>
      </c>
      <c r="AU212" s="51">
        <v>1000000</v>
      </c>
      <c r="AV212" s="51">
        <v>0</v>
      </c>
      <c r="AW212" s="267">
        <f t="shared" si="50"/>
        <v>3.2984657672638043E-2</v>
      </c>
      <c r="AX212" s="114" t="s">
        <v>659</v>
      </c>
      <c r="AY212" s="161" t="s">
        <v>40</v>
      </c>
      <c r="AZ212" s="268" t="s">
        <v>574</v>
      </c>
      <c r="BA212" s="268" t="s">
        <v>641</v>
      </c>
      <c r="BB212" s="190" t="str">
        <f t="shared" si="46"/>
        <v>SI</v>
      </c>
      <c r="BC212" s="191" t="str">
        <f t="shared" si="47"/>
        <v>NO</v>
      </c>
      <c r="BD212" s="162">
        <f t="shared" si="51"/>
        <v>1</v>
      </c>
      <c r="BE212" s="163" t="s">
        <v>364</v>
      </c>
    </row>
    <row r="213" spans="1:59" ht="30" x14ac:dyDescent="0.25">
      <c r="A213" s="106">
        <v>30486630</v>
      </c>
      <c r="B213" s="107" t="s">
        <v>293</v>
      </c>
      <c r="C213" s="107" t="s">
        <v>335</v>
      </c>
      <c r="D213" s="108" t="s">
        <v>298</v>
      </c>
      <c r="E213" s="106" t="s">
        <v>303</v>
      </c>
      <c r="F213" s="106" t="s">
        <v>317</v>
      </c>
      <c r="G213" s="106" t="s">
        <v>38</v>
      </c>
      <c r="H213" s="212" t="s">
        <v>121</v>
      </c>
      <c r="I213" s="210">
        <v>9722</v>
      </c>
      <c r="J213" s="210">
        <v>4118</v>
      </c>
      <c r="K213" s="230">
        <f t="shared" si="41"/>
        <v>0.42357539600905164</v>
      </c>
      <c r="L213" s="212">
        <v>43</v>
      </c>
      <c r="M213" s="212" t="s">
        <v>36</v>
      </c>
      <c r="N213" s="210">
        <v>72</v>
      </c>
      <c r="O213" s="212" t="s">
        <v>2</v>
      </c>
      <c r="P213" s="212" t="s">
        <v>5</v>
      </c>
      <c r="Q213" s="212" t="s">
        <v>100</v>
      </c>
      <c r="R213" s="213">
        <v>0</v>
      </c>
      <c r="S213" s="214">
        <v>43943</v>
      </c>
      <c r="T213" s="214">
        <v>44196</v>
      </c>
      <c r="U213" s="211">
        <v>0.01</v>
      </c>
      <c r="V213" s="110" t="s">
        <v>355</v>
      </c>
      <c r="W213" s="118">
        <v>0</v>
      </c>
      <c r="X213" s="118"/>
      <c r="Y213" s="118"/>
      <c r="Z213" s="118"/>
      <c r="AA213" s="118"/>
      <c r="AB213" s="51"/>
      <c r="AC213" s="51"/>
      <c r="AD213" s="51"/>
      <c r="AE213" s="51"/>
      <c r="AF213" s="51"/>
      <c r="AG213" s="51"/>
      <c r="AH213" s="51"/>
      <c r="AI213" s="51"/>
      <c r="AJ213" s="248">
        <f t="shared" si="48"/>
        <v>0</v>
      </c>
      <c r="AK213" s="249" t="str">
        <f t="shared" si="49"/>
        <v>-</v>
      </c>
      <c r="AL213" s="264">
        <f t="shared" si="40"/>
        <v>600000</v>
      </c>
      <c r="AM213" s="118">
        <v>0</v>
      </c>
      <c r="AN213" s="118">
        <v>0</v>
      </c>
      <c r="AO213" s="118">
        <v>10</v>
      </c>
      <c r="AP213" s="118">
        <v>0</v>
      </c>
      <c r="AQ213" s="118">
        <v>0</v>
      </c>
      <c r="AR213" s="247">
        <v>0</v>
      </c>
      <c r="AS213" s="51">
        <v>599990</v>
      </c>
      <c r="AT213" s="51">
        <v>0</v>
      </c>
      <c r="AU213" s="51">
        <v>0</v>
      </c>
      <c r="AV213" s="51">
        <v>0</v>
      </c>
      <c r="AW213" s="267">
        <f t="shared" si="50"/>
        <v>1.6666666666666667E-5</v>
      </c>
      <c r="AX213" s="114"/>
      <c r="AY213" s="161" t="s">
        <v>41</v>
      </c>
      <c r="AZ213" s="268" t="s">
        <v>574</v>
      </c>
      <c r="BA213" s="268" t="s">
        <v>640</v>
      </c>
      <c r="BB213" s="190" t="str">
        <f t="shared" si="46"/>
        <v>SI</v>
      </c>
      <c r="BC213" s="191" t="str">
        <f t="shared" si="47"/>
        <v>NO</v>
      </c>
      <c r="BD213" s="162">
        <f t="shared" si="51"/>
        <v>1</v>
      </c>
      <c r="BE213" s="166" t="s">
        <v>364</v>
      </c>
    </row>
    <row r="214" spans="1:59" s="41" customFormat="1" ht="30.75" thickBot="1" x14ac:dyDescent="0.3">
      <c r="A214" s="250">
        <v>30063942</v>
      </c>
      <c r="B214" s="251" t="s">
        <v>570</v>
      </c>
      <c r="C214" s="251" t="s">
        <v>148</v>
      </c>
      <c r="D214" s="252" t="s">
        <v>298</v>
      </c>
      <c r="E214" s="253" t="s">
        <v>53</v>
      </c>
      <c r="F214" s="253" t="s">
        <v>53</v>
      </c>
      <c r="G214" s="253" t="s">
        <v>38</v>
      </c>
      <c r="H214" s="212" t="s">
        <v>41</v>
      </c>
      <c r="I214" s="210">
        <v>29500</v>
      </c>
      <c r="J214" s="210">
        <v>6359</v>
      </c>
      <c r="K214" s="230">
        <f t="shared" si="41"/>
        <v>0.2155593220338983</v>
      </c>
      <c r="L214" s="210">
        <v>0</v>
      </c>
      <c r="M214" s="212" t="s">
        <v>36</v>
      </c>
      <c r="N214" s="210">
        <v>2100</v>
      </c>
      <c r="O214" s="311" t="s">
        <v>5</v>
      </c>
      <c r="P214" s="311" t="s">
        <v>5</v>
      </c>
      <c r="Q214" s="212" t="s">
        <v>101</v>
      </c>
      <c r="R214" s="213">
        <v>4002291.4450000003</v>
      </c>
      <c r="S214" s="214">
        <v>44014</v>
      </c>
      <c r="T214" s="312">
        <v>44560</v>
      </c>
      <c r="U214" s="211">
        <v>0.66086600936898654</v>
      </c>
      <c r="V214" s="254" t="s">
        <v>356</v>
      </c>
      <c r="W214" s="256">
        <v>0</v>
      </c>
      <c r="X214" s="256">
        <v>0</v>
      </c>
      <c r="Y214" s="256"/>
      <c r="Z214" s="256"/>
      <c r="AA214" s="256">
        <v>89821</v>
      </c>
      <c r="AB214" s="255">
        <v>102639</v>
      </c>
      <c r="AC214" s="255">
        <v>335527</v>
      </c>
      <c r="AD214" s="255">
        <v>285183</v>
      </c>
      <c r="AE214" s="255">
        <v>329000</v>
      </c>
      <c r="AF214" s="255">
        <v>529000</v>
      </c>
      <c r="AG214" s="255">
        <v>792512</v>
      </c>
      <c r="AH214" s="255">
        <v>1165361</v>
      </c>
      <c r="AI214" s="255">
        <v>1071923</v>
      </c>
      <c r="AJ214" s="248">
        <f t="shared" si="48"/>
        <v>4700966</v>
      </c>
      <c r="AK214" s="249" t="str">
        <f t="shared" si="49"/>
        <v>-</v>
      </c>
      <c r="AL214" s="266">
        <f t="shared" si="40"/>
        <v>21785846</v>
      </c>
      <c r="AM214" s="256">
        <v>0</v>
      </c>
      <c r="AN214" s="256">
        <v>109014</v>
      </c>
      <c r="AO214" s="256">
        <v>3798006</v>
      </c>
      <c r="AP214" s="256">
        <v>2685846</v>
      </c>
      <c r="AQ214" s="256">
        <v>4943161</v>
      </c>
      <c r="AR214" s="247">
        <v>4700966</v>
      </c>
      <c r="AS214" s="255">
        <v>2210340</v>
      </c>
      <c r="AT214" s="255">
        <v>2210340</v>
      </c>
      <c r="AU214" s="255">
        <v>1128173</v>
      </c>
      <c r="AV214" s="255">
        <v>0</v>
      </c>
      <c r="AW214" s="267">
        <f t="shared" si="50"/>
        <v>0.53835352549540649</v>
      </c>
      <c r="AX214" s="160"/>
      <c r="AY214" s="161" t="s">
        <v>41</v>
      </c>
      <c r="AZ214" s="268" t="s">
        <v>574</v>
      </c>
      <c r="BA214" s="268" t="s">
        <v>640</v>
      </c>
      <c r="BB214" s="190" t="str">
        <f t="shared" si="46"/>
        <v>SI</v>
      </c>
      <c r="BC214" s="191" t="str">
        <f t="shared" si="47"/>
        <v>NO</v>
      </c>
      <c r="BD214" s="162">
        <f t="shared" si="51"/>
        <v>1</v>
      </c>
      <c r="BE214" s="167" t="s">
        <v>364</v>
      </c>
      <c r="BF214" s="37"/>
      <c r="BG214" s="40"/>
    </row>
    <row r="215" spans="1:59" s="105" customFormat="1" ht="15.75" thickBot="1" x14ac:dyDescent="0.3">
      <c r="A215" s="352" t="s">
        <v>115</v>
      </c>
      <c r="B215" s="353"/>
      <c r="C215" s="353"/>
      <c r="D215" s="353"/>
      <c r="E215" s="353"/>
      <c r="F215" s="353"/>
      <c r="G215" s="354"/>
      <c r="H215" s="278"/>
      <c r="I215" s="261"/>
      <c r="J215" s="278"/>
      <c r="K215" s="278"/>
      <c r="L215" s="278"/>
      <c r="M215" s="278"/>
      <c r="N215" s="278"/>
      <c r="O215" s="278"/>
      <c r="P215" s="278"/>
      <c r="Q215" s="278"/>
      <c r="R215" s="278"/>
      <c r="S215" s="278"/>
      <c r="T215" s="278"/>
      <c r="U215" s="278"/>
      <c r="V215" s="257"/>
      <c r="W215" s="258">
        <f t="shared" ref="W215:AI215" si="52">SUM(W15:W30)+W31+W46+W50+W79+W94+W121+W132+W152+SUM(W165:W214)</f>
        <v>35439843</v>
      </c>
      <c r="X215" s="258">
        <f t="shared" si="52"/>
        <v>0</v>
      </c>
      <c r="Y215" s="258">
        <f t="shared" si="52"/>
        <v>5158906</v>
      </c>
      <c r="Z215" s="258">
        <f t="shared" si="52"/>
        <v>4564376</v>
      </c>
      <c r="AA215" s="258">
        <f t="shared" si="52"/>
        <v>3689679</v>
      </c>
      <c r="AB215" s="327">
        <f t="shared" si="52"/>
        <v>3710107</v>
      </c>
      <c r="AC215" s="327">
        <f t="shared" si="52"/>
        <v>4080785</v>
      </c>
      <c r="AD215" s="327">
        <f t="shared" si="52"/>
        <v>3337273</v>
      </c>
      <c r="AE215" s="327">
        <f t="shared" si="52"/>
        <v>2932705</v>
      </c>
      <c r="AF215" s="327">
        <f t="shared" si="52"/>
        <v>2297996</v>
      </c>
      <c r="AG215" s="327">
        <f t="shared" si="52"/>
        <v>3940795</v>
      </c>
      <c r="AH215" s="327">
        <f t="shared" si="52"/>
        <v>3201802</v>
      </c>
      <c r="AI215" s="328">
        <f t="shared" si="52"/>
        <v>4388001</v>
      </c>
      <c r="AJ215" s="248">
        <f t="shared" si="48"/>
        <v>41302425</v>
      </c>
      <c r="AK215" s="249">
        <f>IFERROR(ROUND(SUM(X215:AA215)/W215,3),"-")</f>
        <v>0.378</v>
      </c>
      <c r="AL215" s="258">
        <f t="shared" ref="AL215:AV215" si="53">SUM(AL15:AL30)+AL31+AL46+AL50+AL79+AL94+AL121+AL132+AL152+SUM(AL165:AL214)</f>
        <v>687603080</v>
      </c>
      <c r="AM215" s="258">
        <f t="shared" si="53"/>
        <v>8345481</v>
      </c>
      <c r="AN215" s="258">
        <f t="shared" si="53"/>
        <v>22843328</v>
      </c>
      <c r="AO215" s="258">
        <f t="shared" si="53"/>
        <v>55052417</v>
      </c>
      <c r="AP215" s="258">
        <f t="shared" si="53"/>
        <v>84266687</v>
      </c>
      <c r="AQ215" s="258">
        <f t="shared" si="53"/>
        <v>77096053</v>
      </c>
      <c r="AR215" s="259">
        <f t="shared" si="53"/>
        <v>41302125</v>
      </c>
      <c r="AS215" s="260">
        <f t="shared" si="53"/>
        <v>80781496</v>
      </c>
      <c r="AT215" s="260">
        <f t="shared" si="53"/>
        <v>91287330</v>
      </c>
      <c r="AU215" s="260">
        <f t="shared" si="53"/>
        <v>100628173</v>
      </c>
      <c r="AV215" s="260">
        <f t="shared" si="53"/>
        <v>125999990</v>
      </c>
      <c r="AW215" s="332">
        <f>+IFERROR((SUM(AM215:AQ215)+SUM(X215:AB215))/AL215,"-")</f>
        <v>0.38499977923310058</v>
      </c>
      <c r="AX215" s="185"/>
      <c r="AY215" s="185"/>
      <c r="AZ215" s="185"/>
      <c r="BA215" s="185"/>
      <c r="BB215" s="272" t="str">
        <f t="shared" si="46"/>
        <v>JUSTIFICAR DIFERENCIA</v>
      </c>
      <c r="BC215" s="273">
        <f t="shared" si="47"/>
        <v>-300</v>
      </c>
      <c r="BF215" s="37"/>
      <c r="BG215" s="40"/>
    </row>
    <row r="216" spans="1:59" x14ac:dyDescent="0.25">
      <c r="A216" s="361" t="s">
        <v>633</v>
      </c>
      <c r="B216" s="362"/>
      <c r="C216" s="362"/>
      <c r="D216" s="362"/>
      <c r="E216" s="362"/>
      <c r="F216" s="362"/>
      <c r="AX216" s="193"/>
      <c r="BD216" s="94"/>
      <c r="BE216" s="94"/>
      <c r="BF216" s="94"/>
      <c r="BG216" s="94"/>
    </row>
    <row r="217" spans="1:59" x14ac:dyDescent="0.25">
      <c r="AD217" s="37"/>
      <c r="AX217" s="193"/>
    </row>
    <row r="218" spans="1:59" x14ac:dyDescent="0.25">
      <c r="X218" s="319"/>
      <c r="Y218" s="319"/>
      <c r="Z218" s="319"/>
      <c r="AA218" s="319"/>
      <c r="AB218" s="319"/>
      <c r="AC218" s="319"/>
      <c r="AD218" s="319"/>
      <c r="AE218" s="319"/>
      <c r="AF218" s="319"/>
      <c r="AG218" s="319"/>
      <c r="AH218" s="319"/>
      <c r="AI218" s="319"/>
    </row>
    <row r="219" spans="1:59" x14ac:dyDescent="0.25">
      <c r="B219" s="87" t="s">
        <v>283</v>
      </c>
      <c r="C219" s="87"/>
      <c r="X219" s="40"/>
      <c r="Y219" s="40"/>
      <c r="Z219" s="40"/>
      <c r="AA219" s="40"/>
      <c r="AB219" s="40"/>
      <c r="AC219" s="40"/>
      <c r="AD219" s="40"/>
      <c r="AE219" s="40"/>
      <c r="AF219" s="40"/>
      <c r="AG219" s="40"/>
      <c r="AH219" s="40"/>
      <c r="AI219" s="40"/>
      <c r="AW219" s="37"/>
    </row>
    <row r="220" spans="1:59" x14ac:dyDescent="0.25">
      <c r="X220" s="40"/>
      <c r="Y220" s="40"/>
      <c r="Z220" s="40"/>
      <c r="AA220" s="40"/>
      <c r="AB220" s="40"/>
      <c r="AC220" s="40"/>
      <c r="AD220" s="40"/>
      <c r="AE220" s="40"/>
      <c r="AF220" s="40"/>
      <c r="AG220" s="40"/>
      <c r="AH220" s="40"/>
      <c r="AI220" s="40"/>
    </row>
    <row r="221" spans="1:59" x14ac:dyDescent="0.25">
      <c r="B221" s="37" t="s">
        <v>43</v>
      </c>
      <c r="C221" s="138" t="s">
        <v>494</v>
      </c>
      <c r="E221" s="279"/>
      <c r="X221" s="40"/>
      <c r="Y221" s="40"/>
      <c r="Z221" s="40"/>
      <c r="AA221" s="40"/>
      <c r="AB221" s="40"/>
      <c r="AC221" s="40"/>
      <c r="AD221" s="40"/>
      <c r="AE221" s="40"/>
      <c r="AF221" s="40"/>
      <c r="AG221" s="40"/>
      <c r="AH221" s="40"/>
      <c r="AI221" s="40"/>
    </row>
    <row r="222" spans="1:59" x14ac:dyDescent="0.25">
      <c r="B222" s="37" t="s">
        <v>284</v>
      </c>
      <c r="C222" s="337" t="s">
        <v>495</v>
      </c>
      <c r="E222" s="279"/>
      <c r="X222" s="40"/>
      <c r="Y222" s="40"/>
      <c r="Z222" s="40"/>
      <c r="AA222" s="40"/>
      <c r="AB222" s="40"/>
      <c r="AC222" s="40"/>
      <c r="AD222" s="40"/>
      <c r="AE222" s="40"/>
      <c r="AF222" s="40"/>
      <c r="AG222" s="40"/>
      <c r="AH222" s="40"/>
      <c r="AI222" s="40"/>
    </row>
    <row r="223" spans="1:59" x14ac:dyDescent="0.25">
      <c r="B223" s="37" t="s">
        <v>285</v>
      </c>
      <c r="C223" s="138" t="s">
        <v>632</v>
      </c>
      <c r="E223" s="279"/>
      <c r="X223" s="40"/>
      <c r="Y223" s="40"/>
      <c r="Z223" s="40"/>
      <c r="AA223" s="40"/>
      <c r="AB223" s="40"/>
      <c r="AC223" s="40"/>
      <c r="AD223" s="40"/>
      <c r="AE223" s="40"/>
      <c r="AF223" s="40"/>
      <c r="AG223" s="40"/>
      <c r="AH223" s="40"/>
      <c r="AI223" s="40"/>
    </row>
    <row r="224" spans="1:59" x14ac:dyDescent="0.25">
      <c r="B224" s="37" t="s">
        <v>44</v>
      </c>
      <c r="C224" s="138" t="s">
        <v>605</v>
      </c>
      <c r="E224" s="279"/>
      <c r="X224" s="40"/>
      <c r="Y224" s="40"/>
      <c r="Z224" s="40"/>
      <c r="AA224" s="40"/>
      <c r="AB224" s="40"/>
      <c r="AC224" s="40"/>
      <c r="AD224" s="40"/>
      <c r="AE224" s="40"/>
      <c r="AF224" s="40"/>
      <c r="AG224" s="40"/>
      <c r="AH224" s="40"/>
      <c r="AI224" s="40"/>
    </row>
    <row r="225" spans="2:55" x14ac:dyDescent="0.25">
      <c r="B225" s="37" t="s">
        <v>286</v>
      </c>
      <c r="C225" s="138" t="s">
        <v>122</v>
      </c>
      <c r="E225" s="279"/>
      <c r="X225" s="40"/>
      <c r="Y225" s="40"/>
      <c r="Z225" s="40"/>
      <c r="AA225" s="40"/>
      <c r="AB225" s="40"/>
      <c r="AC225" s="40"/>
      <c r="AD225" s="40"/>
      <c r="AE225" s="40"/>
      <c r="AF225" s="40"/>
      <c r="AG225" s="40"/>
      <c r="AH225" s="40"/>
      <c r="AI225" s="40"/>
    </row>
    <row r="226" spans="2:55" x14ac:dyDescent="0.25">
      <c r="C226" s="138"/>
      <c r="E226" s="41"/>
      <c r="X226" s="40"/>
      <c r="Y226" s="40"/>
      <c r="Z226" s="40"/>
      <c r="AA226" s="40"/>
      <c r="AB226" s="40"/>
      <c r="AC226" s="40"/>
      <c r="AD226" s="40"/>
      <c r="AE226" s="40"/>
      <c r="AF226" s="40"/>
      <c r="AG226" s="40"/>
      <c r="AH226" s="40"/>
      <c r="AI226" s="40"/>
    </row>
    <row r="227" spans="2:55" x14ac:dyDescent="0.25">
      <c r="B227" s="37" t="s">
        <v>43</v>
      </c>
      <c r="C227" s="138" t="s">
        <v>318</v>
      </c>
      <c r="E227" s="279"/>
      <c r="X227" s="40"/>
      <c r="Y227" s="40"/>
      <c r="Z227" s="40"/>
      <c r="AA227" s="40"/>
      <c r="AB227" s="40"/>
      <c r="AC227" s="40"/>
      <c r="AD227" s="40"/>
      <c r="AE227" s="40"/>
      <c r="AF227" s="40"/>
      <c r="AG227" s="40"/>
      <c r="AH227" s="40"/>
      <c r="AI227" s="40"/>
    </row>
    <row r="228" spans="2:55" x14ac:dyDescent="0.25">
      <c r="B228" s="37" t="s">
        <v>284</v>
      </c>
      <c r="C228" s="337" t="s">
        <v>123</v>
      </c>
      <c r="E228" s="279"/>
      <c r="X228" s="40"/>
      <c r="Y228" s="40"/>
      <c r="Z228" s="40"/>
      <c r="AA228" s="40"/>
      <c r="AB228" s="40"/>
      <c r="AC228" s="40"/>
      <c r="AD228" s="40"/>
      <c r="AE228" s="40"/>
      <c r="AF228" s="40"/>
      <c r="AG228" s="40"/>
      <c r="AH228" s="40"/>
      <c r="AI228" s="40"/>
    </row>
    <row r="229" spans="2:55" x14ac:dyDescent="0.25">
      <c r="B229" s="37" t="s">
        <v>285</v>
      </c>
      <c r="C229" s="138" t="s">
        <v>124</v>
      </c>
      <c r="E229" s="279"/>
      <c r="X229" s="40"/>
      <c r="Y229" s="40"/>
      <c r="Z229" s="40"/>
      <c r="AA229" s="40"/>
      <c r="AB229" s="40"/>
      <c r="AC229" s="40"/>
      <c r="AD229" s="40"/>
      <c r="AE229" s="40"/>
      <c r="AF229" s="40"/>
      <c r="AG229" s="40"/>
      <c r="AH229" s="40"/>
      <c r="AI229" s="40"/>
    </row>
    <row r="230" spans="2:55" x14ac:dyDescent="0.25">
      <c r="B230" s="37" t="s">
        <v>44</v>
      </c>
      <c r="C230" s="138" t="s">
        <v>319</v>
      </c>
      <c r="E230" s="279"/>
      <c r="X230" s="40"/>
      <c r="Y230" s="40"/>
      <c r="Z230" s="40"/>
      <c r="AA230" s="40"/>
      <c r="AB230" s="40"/>
      <c r="AC230" s="40"/>
      <c r="AD230" s="40"/>
      <c r="AE230" s="40"/>
      <c r="AF230" s="40"/>
      <c r="AG230" s="40"/>
      <c r="AH230" s="40"/>
      <c r="AI230" s="40"/>
    </row>
    <row r="231" spans="2:55" x14ac:dyDescent="0.25">
      <c r="B231" s="37" t="s">
        <v>286</v>
      </c>
      <c r="C231" s="138" t="s">
        <v>243</v>
      </c>
      <c r="E231" s="279"/>
      <c r="X231" s="40"/>
      <c r="Y231" s="40"/>
      <c r="Z231" s="40"/>
      <c r="AA231" s="40"/>
      <c r="AB231" s="40"/>
      <c r="AC231" s="40"/>
      <c r="AD231" s="40"/>
      <c r="AE231" s="40"/>
      <c r="AF231" s="40"/>
      <c r="AG231" s="40"/>
      <c r="AH231" s="40"/>
      <c r="AI231" s="40"/>
      <c r="AL231" s="37"/>
      <c r="AM231" s="37"/>
      <c r="AN231" s="37"/>
      <c r="AO231" s="37"/>
      <c r="AP231" s="37"/>
      <c r="AQ231" s="37"/>
      <c r="AR231" s="37"/>
      <c r="AS231" s="37"/>
      <c r="AT231" s="37"/>
      <c r="AU231" s="37"/>
      <c r="AV231" s="37"/>
      <c r="AW231" s="37"/>
      <c r="AY231" s="37"/>
      <c r="AZ231" s="37"/>
      <c r="BA231" s="37"/>
      <c r="BB231" s="37"/>
      <c r="BC231" s="37"/>
    </row>
    <row r="232" spans="2:55" x14ac:dyDescent="0.25">
      <c r="C232" s="138"/>
      <c r="E232" s="41"/>
      <c r="X232" s="40"/>
      <c r="Y232" s="40"/>
      <c r="Z232" s="40"/>
      <c r="AA232" s="40"/>
      <c r="AB232" s="40"/>
      <c r="AC232" s="40"/>
      <c r="AD232" s="40"/>
      <c r="AE232" s="40"/>
      <c r="AF232" s="40"/>
      <c r="AG232" s="40"/>
      <c r="AH232" s="40"/>
      <c r="AI232" s="40"/>
      <c r="AL232" s="37"/>
      <c r="AM232" s="37"/>
      <c r="AN232" s="37"/>
      <c r="AO232" s="37"/>
      <c r="AP232" s="37"/>
      <c r="AQ232" s="37"/>
      <c r="AR232" s="37"/>
      <c r="AS232" s="37"/>
      <c r="AT232" s="37"/>
      <c r="AU232" s="37"/>
      <c r="AV232" s="37"/>
      <c r="AW232" s="37"/>
      <c r="AY232" s="37"/>
      <c r="AZ232" s="37"/>
      <c r="BA232" s="37"/>
      <c r="BB232" s="37"/>
      <c r="BC232" s="37"/>
    </row>
    <row r="233" spans="2:55" x14ac:dyDescent="0.25">
      <c r="B233" s="37" t="s">
        <v>43</v>
      </c>
      <c r="C233" s="338" t="s">
        <v>630</v>
      </c>
      <c r="E233" s="279"/>
      <c r="X233" s="40"/>
      <c r="Y233" s="40"/>
      <c r="Z233" s="40"/>
      <c r="AA233" s="40"/>
      <c r="AB233" s="40"/>
      <c r="AC233" s="40"/>
      <c r="AD233" s="40"/>
      <c r="AE233" s="40"/>
      <c r="AF233" s="40"/>
      <c r="AG233" s="40"/>
      <c r="AH233" s="40"/>
      <c r="AI233" s="40"/>
      <c r="AL233" s="37"/>
      <c r="AM233" s="37"/>
      <c r="AN233" s="37"/>
      <c r="AO233" s="37"/>
      <c r="AP233" s="37"/>
      <c r="AQ233" s="37"/>
      <c r="AR233" s="37"/>
      <c r="AS233" s="37"/>
      <c r="AT233" s="37"/>
      <c r="AU233" s="37"/>
      <c r="AV233" s="37"/>
      <c r="AW233" s="37"/>
      <c r="AY233" s="37"/>
      <c r="AZ233" s="37"/>
      <c r="BA233" s="37"/>
      <c r="BB233" s="37"/>
      <c r="BC233" s="37"/>
    </row>
    <row r="234" spans="2:55" x14ac:dyDescent="0.25">
      <c r="B234" s="37" t="s">
        <v>284</v>
      </c>
      <c r="C234" s="337" t="s">
        <v>125</v>
      </c>
      <c r="E234" s="279"/>
      <c r="X234" s="40"/>
      <c r="Y234" s="40"/>
      <c r="Z234" s="40"/>
      <c r="AA234" s="40"/>
      <c r="AB234" s="40"/>
      <c r="AC234" s="40"/>
      <c r="AD234" s="40"/>
      <c r="AE234" s="40"/>
      <c r="AF234" s="40"/>
      <c r="AG234" s="40"/>
      <c r="AH234" s="40"/>
      <c r="AI234" s="40"/>
      <c r="AL234" s="37"/>
      <c r="AM234" s="37"/>
      <c r="AN234" s="37"/>
      <c r="AO234" s="37"/>
      <c r="AP234" s="37"/>
      <c r="AQ234" s="37"/>
      <c r="AR234" s="37"/>
      <c r="AS234" s="37"/>
      <c r="AT234" s="37"/>
      <c r="AU234" s="37"/>
      <c r="AV234" s="37"/>
      <c r="AW234" s="37"/>
      <c r="AY234" s="37"/>
      <c r="AZ234" s="37"/>
      <c r="BA234" s="37"/>
      <c r="BB234" s="37"/>
      <c r="BC234" s="37"/>
    </row>
    <row r="235" spans="2:55" x14ac:dyDescent="0.25">
      <c r="B235" s="37" t="s">
        <v>285</v>
      </c>
      <c r="C235" s="138" t="s">
        <v>126</v>
      </c>
      <c r="E235" s="279"/>
      <c r="X235" s="40"/>
      <c r="Y235" s="40"/>
      <c r="Z235" s="40"/>
      <c r="AA235" s="40"/>
      <c r="AB235" s="40"/>
      <c r="AC235" s="40"/>
      <c r="AD235" s="40"/>
      <c r="AE235" s="40"/>
      <c r="AF235" s="40"/>
      <c r="AG235" s="40"/>
      <c r="AH235" s="40"/>
      <c r="AI235" s="40"/>
      <c r="AL235" s="37"/>
      <c r="AM235" s="37"/>
      <c r="AN235" s="37"/>
      <c r="AO235" s="37"/>
      <c r="AP235" s="37"/>
      <c r="AQ235" s="37"/>
      <c r="AR235" s="37"/>
      <c r="AS235" s="37"/>
      <c r="AT235" s="37"/>
      <c r="AU235" s="37"/>
      <c r="AV235" s="37"/>
      <c r="AW235" s="37"/>
      <c r="AY235" s="37"/>
      <c r="AZ235" s="37"/>
      <c r="BA235" s="37"/>
      <c r="BB235" s="37"/>
      <c r="BC235" s="37"/>
    </row>
    <row r="236" spans="2:55" x14ac:dyDescent="0.25">
      <c r="B236" s="37" t="s">
        <v>44</v>
      </c>
      <c r="C236" s="138" t="s">
        <v>127</v>
      </c>
      <c r="E236" s="279"/>
      <c r="X236" s="40"/>
      <c r="Y236" s="40"/>
      <c r="Z236" s="40"/>
      <c r="AA236" s="40"/>
      <c r="AB236" s="40"/>
      <c r="AC236" s="40"/>
      <c r="AD236" s="40"/>
      <c r="AE236" s="40"/>
      <c r="AF236" s="40"/>
      <c r="AG236" s="40"/>
      <c r="AH236" s="40"/>
      <c r="AI236" s="40"/>
      <c r="AL236" s="37"/>
      <c r="AM236" s="37"/>
      <c r="AN236" s="37"/>
      <c r="AO236" s="37"/>
      <c r="AP236" s="37"/>
      <c r="AQ236" s="37"/>
      <c r="AR236" s="37"/>
      <c r="AS236" s="37"/>
      <c r="AT236" s="37"/>
      <c r="AU236" s="37"/>
      <c r="AV236" s="37"/>
      <c r="AW236" s="37"/>
      <c r="AY236" s="37"/>
      <c r="AZ236" s="37"/>
      <c r="BA236" s="37"/>
      <c r="BB236" s="37"/>
      <c r="BC236" s="37"/>
    </row>
    <row r="237" spans="2:55" x14ac:dyDescent="0.25">
      <c r="B237" s="37" t="s">
        <v>286</v>
      </c>
      <c r="C237" s="138" t="s">
        <v>128</v>
      </c>
      <c r="E237" s="279"/>
      <c r="X237" s="40"/>
      <c r="Y237" s="40"/>
      <c r="Z237" s="40"/>
      <c r="AA237" s="40"/>
      <c r="AB237" s="40"/>
      <c r="AC237" s="40"/>
      <c r="AD237" s="40"/>
      <c r="AE237" s="40"/>
      <c r="AF237" s="40"/>
      <c r="AG237" s="40"/>
      <c r="AH237" s="40"/>
      <c r="AI237" s="40"/>
      <c r="AL237" s="37"/>
      <c r="AM237" s="37"/>
      <c r="AN237" s="37"/>
      <c r="AO237" s="37"/>
      <c r="AP237" s="37"/>
      <c r="AQ237" s="37"/>
      <c r="AR237" s="37"/>
      <c r="AS237" s="37"/>
      <c r="AT237" s="37"/>
      <c r="AU237" s="37"/>
      <c r="AV237" s="37"/>
      <c r="AW237" s="37"/>
      <c r="AY237" s="37"/>
      <c r="AZ237" s="37"/>
      <c r="BA237" s="37"/>
      <c r="BB237" s="37"/>
      <c r="BC237" s="37"/>
    </row>
    <row r="238" spans="2:55" x14ac:dyDescent="0.25">
      <c r="C238" s="339"/>
      <c r="X238" s="40"/>
      <c r="Y238" s="40"/>
      <c r="Z238" s="40"/>
      <c r="AA238" s="40"/>
      <c r="AB238" s="40"/>
      <c r="AC238" s="40"/>
      <c r="AD238" s="40"/>
      <c r="AE238" s="40"/>
      <c r="AF238" s="40"/>
      <c r="AG238" s="40"/>
      <c r="AH238" s="40"/>
      <c r="AI238" s="40"/>
    </row>
    <row r="239" spans="2:55" x14ac:dyDescent="0.25">
      <c r="B239" s="37" t="s">
        <v>43</v>
      </c>
      <c r="C239" s="339" t="s">
        <v>631</v>
      </c>
      <c r="X239" s="40"/>
      <c r="Y239" s="40"/>
      <c r="Z239" s="40"/>
      <c r="AA239" s="40"/>
      <c r="AB239" s="40"/>
      <c r="AC239" s="40"/>
      <c r="AD239" s="40"/>
      <c r="AE239" s="40"/>
      <c r="AF239" s="40"/>
      <c r="AG239" s="40"/>
      <c r="AH239" s="40"/>
      <c r="AI239" s="40"/>
      <c r="AL239" s="37"/>
      <c r="AM239" s="37"/>
      <c r="AN239" s="37"/>
      <c r="AO239" s="37"/>
      <c r="AP239" s="37"/>
      <c r="AQ239" s="37"/>
      <c r="AR239" s="37"/>
      <c r="AS239" s="37"/>
      <c r="AT239" s="37"/>
      <c r="AU239" s="37"/>
      <c r="AV239" s="37"/>
      <c r="AW239" s="37"/>
      <c r="AY239" s="37"/>
      <c r="AZ239" s="37"/>
      <c r="BA239" s="37"/>
      <c r="BB239" s="37"/>
      <c r="BC239" s="37"/>
    </row>
    <row r="240" spans="2:55" x14ac:dyDescent="0.25">
      <c r="B240" s="37" t="s">
        <v>284</v>
      </c>
      <c r="C240" s="340" t="s">
        <v>271</v>
      </c>
      <c r="X240" s="40"/>
      <c r="Y240" s="40"/>
      <c r="Z240" s="40"/>
      <c r="AA240" s="40"/>
      <c r="AB240" s="40"/>
      <c r="AC240" s="40"/>
      <c r="AD240" s="40"/>
      <c r="AE240" s="40"/>
      <c r="AF240" s="40"/>
      <c r="AG240" s="40"/>
      <c r="AH240" s="40"/>
      <c r="AI240" s="40"/>
      <c r="AL240" s="37"/>
      <c r="AM240" s="37"/>
      <c r="AN240" s="37"/>
      <c r="AO240" s="37"/>
      <c r="AP240" s="37"/>
      <c r="AQ240" s="37"/>
      <c r="AR240" s="37"/>
      <c r="AS240" s="37"/>
      <c r="AT240" s="37"/>
      <c r="AU240" s="37"/>
      <c r="AV240" s="37"/>
      <c r="AW240" s="37"/>
      <c r="AY240" s="37"/>
      <c r="AZ240" s="37"/>
      <c r="BA240" s="37"/>
      <c r="BB240" s="37"/>
      <c r="BC240" s="37"/>
    </row>
    <row r="241" spans="2:55" x14ac:dyDescent="0.25">
      <c r="B241" s="37" t="s">
        <v>285</v>
      </c>
      <c r="C241" s="339" t="s">
        <v>272</v>
      </c>
      <c r="X241" s="40"/>
      <c r="Y241" s="40"/>
      <c r="Z241" s="40"/>
      <c r="AA241" s="40"/>
      <c r="AB241" s="40"/>
      <c r="AC241" s="40"/>
      <c r="AD241" s="40"/>
      <c r="AE241" s="40"/>
      <c r="AF241" s="40"/>
      <c r="AG241" s="40"/>
      <c r="AH241" s="40"/>
      <c r="AI241" s="40"/>
      <c r="AL241" s="37"/>
      <c r="AM241" s="37"/>
      <c r="AN241" s="37"/>
      <c r="AO241" s="37"/>
      <c r="AP241" s="37"/>
      <c r="AQ241" s="37"/>
      <c r="AR241" s="37"/>
      <c r="AS241" s="37"/>
      <c r="AT241" s="37"/>
      <c r="AU241" s="37"/>
      <c r="AV241" s="37"/>
      <c r="AW241" s="37"/>
      <c r="AY241" s="37"/>
      <c r="AZ241" s="37"/>
      <c r="BA241" s="37"/>
      <c r="BB241" s="37"/>
      <c r="BC241" s="37"/>
    </row>
    <row r="242" spans="2:55" x14ac:dyDescent="0.25">
      <c r="B242" s="37" t="s">
        <v>44</v>
      </c>
      <c r="C242" s="339" t="s">
        <v>320</v>
      </c>
      <c r="X242" s="40"/>
      <c r="Y242" s="40"/>
      <c r="Z242" s="40"/>
      <c r="AA242" s="40"/>
      <c r="AB242" s="40"/>
      <c r="AC242" s="40"/>
      <c r="AD242" s="40"/>
      <c r="AE242" s="40"/>
      <c r="AF242" s="40"/>
      <c r="AG242" s="40"/>
      <c r="AH242" s="40"/>
      <c r="AI242" s="40"/>
      <c r="AL242" s="37"/>
      <c r="AM242" s="37"/>
      <c r="AN242" s="37"/>
      <c r="AO242" s="37"/>
      <c r="AP242" s="37"/>
      <c r="AQ242" s="37"/>
      <c r="AR242" s="37"/>
      <c r="AS242" s="37"/>
      <c r="AT242" s="37"/>
      <c r="AU242" s="37"/>
      <c r="AV242" s="37"/>
      <c r="AW242" s="37"/>
      <c r="AY242" s="37"/>
      <c r="AZ242" s="37"/>
      <c r="BA242" s="37"/>
      <c r="BB242" s="37"/>
      <c r="BC242" s="37"/>
    </row>
    <row r="243" spans="2:55" x14ac:dyDescent="0.25">
      <c r="B243" s="37" t="s">
        <v>286</v>
      </c>
      <c r="C243" s="339" t="s">
        <v>244</v>
      </c>
      <c r="X243" s="40"/>
      <c r="Y243" s="40"/>
      <c r="Z243" s="40"/>
      <c r="AA243" s="40"/>
      <c r="AB243" s="40"/>
      <c r="AC243" s="40"/>
      <c r="AD243" s="40"/>
      <c r="AE243" s="40"/>
      <c r="AF243" s="40"/>
      <c r="AG243" s="40"/>
      <c r="AH243" s="40"/>
      <c r="AI243" s="40"/>
      <c r="AL243" s="37"/>
      <c r="AM243" s="37"/>
      <c r="AN243" s="37"/>
      <c r="AO243" s="37"/>
      <c r="AP243" s="37"/>
      <c r="AQ243" s="37"/>
      <c r="AR243" s="37"/>
      <c r="AS243" s="37"/>
      <c r="AT243" s="37"/>
      <c r="AU243" s="37"/>
      <c r="AV243" s="37"/>
      <c r="AW243" s="37"/>
      <c r="AY243" s="37"/>
      <c r="AZ243" s="37"/>
      <c r="BA243" s="37"/>
      <c r="BB243" s="37"/>
      <c r="BC243" s="37"/>
    </row>
    <row r="244" spans="2:55" x14ac:dyDescent="0.25">
      <c r="X244" s="40"/>
      <c r="Y244" s="40"/>
      <c r="Z244" s="40"/>
      <c r="AA244" s="40"/>
      <c r="AB244" s="40"/>
      <c r="AC244" s="40"/>
      <c r="AD244" s="40"/>
      <c r="AE244" s="40"/>
      <c r="AF244" s="40"/>
      <c r="AG244" s="40"/>
      <c r="AH244" s="40"/>
      <c r="AI244" s="40"/>
    </row>
    <row r="245" spans="2:55" x14ac:dyDescent="0.25">
      <c r="X245" s="40"/>
      <c r="Y245" s="40"/>
      <c r="Z245" s="40"/>
      <c r="AA245" s="40"/>
      <c r="AB245" s="40"/>
      <c r="AC245" s="40"/>
      <c r="AD245" s="40"/>
      <c r="AE245" s="40"/>
      <c r="AF245" s="40"/>
      <c r="AG245" s="40"/>
      <c r="AH245" s="40"/>
      <c r="AI245" s="40"/>
    </row>
    <row r="246" spans="2:55" x14ac:dyDescent="0.25">
      <c r="X246" s="40"/>
      <c r="Y246" s="40"/>
      <c r="Z246" s="40"/>
      <c r="AA246" s="40"/>
      <c r="AB246" s="40"/>
      <c r="AC246" s="40"/>
      <c r="AD246" s="40"/>
      <c r="AE246" s="40"/>
      <c r="AF246" s="40"/>
      <c r="AG246" s="40"/>
      <c r="AH246" s="40"/>
      <c r="AI246" s="40"/>
    </row>
    <row r="247" spans="2:55" x14ac:dyDescent="0.25">
      <c r="X247" s="40"/>
      <c r="Y247" s="40"/>
      <c r="Z247" s="40"/>
      <c r="AA247" s="40"/>
      <c r="AB247" s="40"/>
      <c r="AC247" s="40"/>
      <c r="AD247" s="40"/>
      <c r="AE247" s="40"/>
      <c r="AF247" s="40"/>
      <c r="AG247" s="40"/>
      <c r="AH247" s="40"/>
      <c r="AI247" s="40"/>
    </row>
    <row r="248" spans="2:55" x14ac:dyDescent="0.25">
      <c r="X248" s="40"/>
      <c r="Y248" s="40"/>
      <c r="Z248" s="40"/>
      <c r="AA248" s="40"/>
      <c r="AB248" s="40"/>
      <c r="AC248" s="40"/>
      <c r="AD248" s="40"/>
      <c r="AE248" s="40"/>
      <c r="AF248" s="40"/>
      <c r="AG248" s="40"/>
      <c r="AH248" s="40"/>
      <c r="AI248" s="40"/>
    </row>
    <row r="249" spans="2:55" x14ac:dyDescent="0.25">
      <c r="X249" s="40"/>
      <c r="Y249" s="40"/>
      <c r="Z249" s="40"/>
      <c r="AA249" s="40"/>
      <c r="AB249" s="40"/>
      <c r="AC249" s="40"/>
      <c r="AD249" s="40"/>
      <c r="AE249" s="40"/>
      <c r="AF249" s="40"/>
      <c r="AG249" s="40"/>
      <c r="AH249" s="40"/>
      <c r="AI249" s="40"/>
    </row>
    <row r="250" spans="2:55" x14ac:dyDescent="0.25">
      <c r="X250" s="40"/>
      <c r="Y250" s="40"/>
      <c r="Z250" s="40"/>
      <c r="AA250" s="40"/>
      <c r="AB250" s="40"/>
      <c r="AC250" s="40"/>
      <c r="AD250" s="40"/>
      <c r="AE250" s="40"/>
      <c r="AF250" s="40"/>
      <c r="AG250" s="40"/>
      <c r="AH250" s="40"/>
      <c r="AI250" s="40"/>
    </row>
    <row r="251" spans="2:55" x14ac:dyDescent="0.25">
      <c r="X251" s="40"/>
      <c r="Y251" s="40"/>
      <c r="Z251" s="40"/>
      <c r="AA251" s="40"/>
      <c r="AB251" s="40"/>
      <c r="AC251" s="40"/>
      <c r="AD251" s="40"/>
      <c r="AE251" s="40"/>
      <c r="AF251" s="40"/>
      <c r="AG251" s="40"/>
      <c r="AH251" s="40"/>
      <c r="AI251" s="40"/>
    </row>
    <row r="252" spans="2:55" x14ac:dyDescent="0.25">
      <c r="X252" s="40"/>
      <c r="Y252" s="40"/>
      <c r="Z252" s="40"/>
      <c r="AA252" s="40"/>
      <c r="AB252" s="40"/>
      <c r="AC252" s="40"/>
      <c r="AD252" s="40"/>
      <c r="AE252" s="40"/>
      <c r="AF252" s="40"/>
      <c r="AG252" s="40"/>
      <c r="AH252" s="40"/>
      <c r="AI252" s="40"/>
    </row>
    <row r="253" spans="2:55" x14ac:dyDescent="0.25">
      <c r="X253" s="40"/>
      <c r="Y253" s="40"/>
      <c r="Z253" s="40"/>
      <c r="AA253" s="40"/>
      <c r="AB253" s="40"/>
      <c r="AC253" s="40"/>
      <c r="AD253" s="40"/>
      <c r="AE253" s="40"/>
      <c r="AF253" s="40"/>
      <c r="AG253" s="40"/>
      <c r="AH253" s="40"/>
      <c r="AI253" s="40"/>
    </row>
    <row r="254" spans="2:55" x14ac:dyDescent="0.25">
      <c r="X254" s="40"/>
      <c r="Y254" s="40"/>
      <c r="Z254" s="40"/>
      <c r="AA254" s="40"/>
      <c r="AB254" s="40"/>
      <c r="AC254" s="40"/>
      <c r="AD254" s="40"/>
      <c r="AE254" s="40"/>
      <c r="AF254" s="40"/>
      <c r="AG254" s="40"/>
      <c r="AH254" s="40"/>
      <c r="AI254" s="40"/>
    </row>
    <row r="255" spans="2:55" x14ac:dyDescent="0.25">
      <c r="X255" s="40"/>
      <c r="Y255" s="40"/>
      <c r="Z255" s="40"/>
      <c r="AA255" s="40"/>
      <c r="AB255" s="40"/>
      <c r="AC255" s="40"/>
      <c r="AD255" s="40"/>
      <c r="AE255" s="40"/>
      <c r="AF255" s="40"/>
      <c r="AG255" s="40"/>
      <c r="AH255" s="40"/>
      <c r="AI255" s="40"/>
    </row>
    <row r="256" spans="2:55" x14ac:dyDescent="0.25">
      <c r="X256" s="40"/>
      <c r="Y256" s="40"/>
      <c r="Z256" s="40"/>
      <c r="AA256" s="40"/>
      <c r="AB256" s="40"/>
      <c r="AC256" s="40"/>
      <c r="AD256" s="40"/>
      <c r="AE256" s="40"/>
      <c r="AF256" s="40"/>
      <c r="AG256" s="40"/>
      <c r="AH256" s="40"/>
      <c r="AI256" s="40"/>
    </row>
    <row r="257" spans="24:35" x14ac:dyDescent="0.25">
      <c r="X257" s="40"/>
      <c r="Y257" s="40"/>
      <c r="Z257" s="40"/>
      <c r="AA257" s="40"/>
      <c r="AB257" s="40"/>
      <c r="AC257" s="40"/>
      <c r="AD257" s="40"/>
      <c r="AE257" s="40"/>
      <c r="AF257" s="40"/>
      <c r="AG257" s="40"/>
      <c r="AH257" s="40"/>
      <c r="AI257" s="40"/>
    </row>
    <row r="258" spans="24:35" x14ac:dyDescent="0.25">
      <c r="X258" s="40"/>
      <c r="Y258" s="40"/>
      <c r="Z258" s="40"/>
      <c r="AA258" s="40"/>
      <c r="AB258" s="40"/>
      <c r="AC258" s="40"/>
      <c r="AD258" s="40"/>
      <c r="AE258" s="40"/>
      <c r="AF258" s="40"/>
      <c r="AG258" s="40"/>
      <c r="AH258" s="40"/>
      <c r="AI258" s="40"/>
    </row>
    <row r="259" spans="24:35" x14ac:dyDescent="0.25">
      <c r="X259" s="40"/>
      <c r="Y259" s="40"/>
      <c r="Z259" s="40"/>
      <c r="AA259" s="40"/>
      <c r="AB259" s="40"/>
      <c r="AC259" s="40"/>
      <c r="AD259" s="40"/>
      <c r="AE259" s="40"/>
      <c r="AF259" s="40"/>
      <c r="AG259" s="40"/>
      <c r="AH259" s="40"/>
      <c r="AI259" s="40"/>
    </row>
    <row r="260" spans="24:35" x14ac:dyDescent="0.25">
      <c r="X260" s="40"/>
      <c r="Y260" s="40"/>
      <c r="Z260" s="40"/>
      <c r="AA260" s="40"/>
      <c r="AB260" s="40"/>
      <c r="AC260" s="40"/>
      <c r="AD260" s="40"/>
      <c r="AE260" s="40"/>
      <c r="AF260" s="40"/>
      <c r="AG260" s="40"/>
      <c r="AH260" s="40"/>
      <c r="AI260" s="40"/>
    </row>
    <row r="261" spans="24:35" x14ac:dyDescent="0.25">
      <c r="X261" s="40"/>
      <c r="Y261" s="40"/>
      <c r="Z261" s="40"/>
      <c r="AA261" s="40"/>
      <c r="AB261" s="40"/>
      <c r="AC261" s="40"/>
      <c r="AD261" s="40"/>
      <c r="AE261" s="40"/>
      <c r="AF261" s="40"/>
      <c r="AG261" s="40"/>
      <c r="AH261" s="40"/>
      <c r="AI261" s="40"/>
    </row>
    <row r="262" spans="24:35" x14ac:dyDescent="0.25">
      <c r="X262" s="40"/>
      <c r="Y262" s="40"/>
      <c r="Z262" s="40"/>
      <c r="AA262" s="40"/>
      <c r="AB262" s="40"/>
      <c r="AC262" s="40"/>
      <c r="AD262" s="40"/>
      <c r="AE262" s="40"/>
      <c r="AF262" s="40"/>
      <c r="AG262" s="40"/>
      <c r="AH262" s="40"/>
      <c r="AI262" s="40"/>
    </row>
    <row r="263" spans="24:35" x14ac:dyDescent="0.25">
      <c r="X263" s="40"/>
      <c r="Y263" s="40"/>
      <c r="Z263" s="40"/>
      <c r="AA263" s="40"/>
      <c r="AB263" s="40"/>
      <c r="AC263" s="40"/>
      <c r="AD263" s="40"/>
      <c r="AE263" s="40"/>
      <c r="AF263" s="40"/>
      <c r="AG263" s="40"/>
      <c r="AH263" s="40"/>
      <c r="AI263" s="40"/>
    </row>
    <row r="264" spans="24:35" x14ac:dyDescent="0.25">
      <c r="X264" s="40"/>
      <c r="Y264" s="40"/>
      <c r="Z264" s="40"/>
      <c r="AA264" s="40"/>
      <c r="AB264" s="40"/>
      <c r="AC264" s="40"/>
      <c r="AD264" s="40"/>
      <c r="AE264" s="40"/>
      <c r="AF264" s="40"/>
      <c r="AG264" s="40"/>
      <c r="AH264" s="40"/>
      <c r="AI264" s="40"/>
    </row>
    <row r="265" spans="24:35" x14ac:dyDescent="0.25">
      <c r="X265" s="40"/>
      <c r="Y265" s="40"/>
      <c r="Z265" s="40"/>
      <c r="AA265" s="40"/>
      <c r="AB265" s="40"/>
      <c r="AC265" s="40"/>
      <c r="AD265" s="40"/>
      <c r="AE265" s="40"/>
      <c r="AF265" s="40"/>
      <c r="AG265" s="40"/>
      <c r="AH265" s="40"/>
      <c r="AI265" s="40"/>
    </row>
    <row r="266" spans="24:35" x14ac:dyDescent="0.25">
      <c r="X266" s="40"/>
      <c r="Y266" s="40"/>
      <c r="Z266" s="40"/>
      <c r="AA266" s="40"/>
      <c r="AB266" s="40"/>
      <c r="AC266" s="40"/>
      <c r="AD266" s="40"/>
      <c r="AE266" s="40"/>
      <c r="AF266" s="40"/>
      <c r="AG266" s="40"/>
      <c r="AH266" s="40"/>
      <c r="AI266" s="40"/>
    </row>
    <row r="267" spans="24:35" x14ac:dyDescent="0.25">
      <c r="X267" s="40"/>
      <c r="Y267" s="40"/>
      <c r="Z267" s="40"/>
      <c r="AA267" s="40"/>
      <c r="AB267" s="40"/>
      <c r="AC267" s="40"/>
      <c r="AD267" s="40"/>
      <c r="AE267" s="40"/>
      <c r="AF267" s="40"/>
      <c r="AG267" s="40"/>
      <c r="AH267" s="40"/>
      <c r="AI267" s="40"/>
    </row>
    <row r="268" spans="24:35" x14ac:dyDescent="0.25">
      <c r="X268" s="40"/>
      <c r="Y268" s="40"/>
      <c r="Z268" s="40"/>
      <c r="AA268" s="40"/>
      <c r="AB268" s="40"/>
      <c r="AC268" s="40"/>
      <c r="AD268" s="40"/>
      <c r="AE268" s="40"/>
      <c r="AF268" s="40"/>
      <c r="AG268" s="40"/>
      <c r="AH268" s="40"/>
      <c r="AI268" s="40"/>
    </row>
    <row r="269" spans="24:35" x14ac:dyDescent="0.25">
      <c r="X269" s="40"/>
      <c r="Y269" s="40"/>
      <c r="Z269" s="40"/>
      <c r="AA269" s="40"/>
      <c r="AB269" s="40"/>
      <c r="AC269" s="40"/>
      <c r="AD269" s="40"/>
      <c r="AE269" s="40"/>
      <c r="AF269" s="40"/>
      <c r="AG269" s="40"/>
      <c r="AH269" s="40"/>
      <c r="AI269" s="40"/>
    </row>
    <row r="270" spans="24:35" x14ac:dyDescent="0.25">
      <c r="X270" s="40"/>
      <c r="Y270" s="40"/>
      <c r="Z270" s="40"/>
      <c r="AA270" s="40"/>
      <c r="AB270" s="40"/>
      <c r="AC270" s="40"/>
      <c r="AD270" s="40"/>
      <c r="AE270" s="40"/>
      <c r="AF270" s="40"/>
      <c r="AG270" s="40"/>
      <c r="AH270" s="40"/>
      <c r="AI270" s="40"/>
    </row>
    <row r="271" spans="24:35" x14ac:dyDescent="0.25">
      <c r="X271" s="40"/>
      <c r="Y271" s="40"/>
      <c r="Z271" s="40"/>
      <c r="AA271" s="40"/>
      <c r="AB271" s="40"/>
      <c r="AC271" s="40"/>
      <c r="AD271" s="40"/>
      <c r="AE271" s="40"/>
      <c r="AF271" s="40"/>
      <c r="AG271" s="40"/>
      <c r="AH271" s="40"/>
      <c r="AI271" s="40"/>
    </row>
    <row r="272" spans="24:35" x14ac:dyDescent="0.25">
      <c r="X272" s="40"/>
      <c r="Y272" s="40"/>
      <c r="Z272" s="40"/>
      <c r="AA272" s="40"/>
      <c r="AB272" s="40"/>
      <c r="AC272" s="40"/>
      <c r="AD272" s="40"/>
      <c r="AE272" s="40"/>
      <c r="AF272" s="40"/>
      <c r="AG272" s="40"/>
      <c r="AH272" s="40"/>
      <c r="AI272" s="40"/>
    </row>
    <row r="273" spans="24:35" x14ac:dyDescent="0.25">
      <c r="X273" s="40"/>
      <c r="Y273" s="40"/>
      <c r="Z273" s="40"/>
      <c r="AA273" s="40"/>
      <c r="AB273" s="40"/>
      <c r="AC273" s="40"/>
      <c r="AD273" s="40"/>
      <c r="AE273" s="40"/>
      <c r="AF273" s="40"/>
      <c r="AG273" s="40"/>
      <c r="AH273" s="40"/>
      <c r="AI273" s="40"/>
    </row>
    <row r="274" spans="24:35" x14ac:dyDescent="0.25">
      <c r="X274" s="40"/>
      <c r="Y274" s="40"/>
      <c r="Z274" s="40"/>
      <c r="AA274" s="40"/>
      <c r="AB274" s="40"/>
      <c r="AC274" s="40"/>
      <c r="AD274" s="40"/>
      <c r="AE274" s="40"/>
      <c r="AF274" s="40"/>
      <c r="AG274" s="40"/>
      <c r="AH274" s="40"/>
      <c r="AI274" s="40"/>
    </row>
    <row r="275" spans="24:35" x14ac:dyDescent="0.25">
      <c r="X275" s="40"/>
      <c r="Y275" s="40"/>
      <c r="Z275" s="40"/>
      <c r="AA275" s="40"/>
      <c r="AB275" s="40"/>
      <c r="AC275" s="40"/>
      <c r="AD275" s="40"/>
      <c r="AE275" s="40"/>
      <c r="AF275" s="40"/>
      <c r="AG275" s="40"/>
      <c r="AH275" s="40"/>
      <c r="AI275" s="40"/>
    </row>
    <row r="276" spans="24:35" x14ac:dyDescent="0.25">
      <c r="X276" s="40"/>
      <c r="Y276" s="40"/>
      <c r="Z276" s="40"/>
      <c r="AA276" s="40"/>
      <c r="AB276" s="40"/>
      <c r="AC276" s="40"/>
      <c r="AD276" s="40"/>
      <c r="AE276" s="40"/>
      <c r="AF276" s="40"/>
      <c r="AG276" s="40"/>
      <c r="AH276" s="40"/>
      <c r="AI276" s="40"/>
    </row>
    <row r="277" spans="24:35" x14ac:dyDescent="0.25">
      <c r="X277" s="40"/>
      <c r="Y277" s="40"/>
      <c r="Z277" s="40"/>
      <c r="AA277" s="40"/>
      <c r="AB277" s="40"/>
      <c r="AC277" s="40"/>
      <c r="AD277" s="40"/>
      <c r="AE277" s="40"/>
      <c r="AF277" s="40"/>
      <c r="AG277" s="40"/>
      <c r="AH277" s="40"/>
      <c r="AI277" s="40"/>
    </row>
    <row r="278" spans="24:35" x14ac:dyDescent="0.25">
      <c r="X278" s="40"/>
      <c r="Y278" s="40"/>
      <c r="Z278" s="40"/>
      <c r="AA278" s="40"/>
      <c r="AB278" s="40"/>
      <c r="AC278" s="40"/>
      <c r="AD278" s="40"/>
      <c r="AE278" s="40"/>
      <c r="AF278" s="40"/>
      <c r="AG278" s="40"/>
      <c r="AH278" s="40"/>
      <c r="AI278" s="40"/>
    </row>
    <row r="279" spans="24:35" x14ac:dyDescent="0.25">
      <c r="X279" s="40"/>
      <c r="Y279" s="40"/>
      <c r="Z279" s="40"/>
      <c r="AA279" s="40"/>
      <c r="AB279" s="40"/>
      <c r="AC279" s="40"/>
      <c r="AD279" s="40"/>
      <c r="AE279" s="40"/>
      <c r="AF279" s="40"/>
      <c r="AG279" s="40"/>
      <c r="AH279" s="40"/>
      <c r="AI279" s="40"/>
    </row>
    <row r="280" spans="24:35" x14ac:dyDescent="0.25">
      <c r="X280" s="40"/>
      <c r="Y280" s="40"/>
      <c r="Z280" s="40"/>
      <c r="AA280" s="40"/>
      <c r="AB280" s="40"/>
      <c r="AC280" s="40"/>
      <c r="AD280" s="40"/>
      <c r="AE280" s="40"/>
      <c r="AF280" s="40"/>
      <c r="AG280" s="40"/>
      <c r="AH280" s="40"/>
      <c r="AI280" s="40"/>
    </row>
    <row r="281" spans="24:35" x14ac:dyDescent="0.25">
      <c r="X281" s="40"/>
      <c r="Y281" s="40"/>
      <c r="Z281" s="40"/>
      <c r="AA281" s="40"/>
      <c r="AB281" s="40"/>
      <c r="AC281" s="40"/>
      <c r="AD281" s="40"/>
      <c r="AE281" s="40"/>
      <c r="AF281" s="40"/>
      <c r="AG281" s="40"/>
      <c r="AH281" s="40"/>
      <c r="AI281" s="40"/>
    </row>
    <row r="282" spans="24:35" x14ac:dyDescent="0.25">
      <c r="X282" s="40"/>
      <c r="Y282" s="40"/>
      <c r="Z282" s="40"/>
      <c r="AA282" s="40"/>
      <c r="AB282" s="40"/>
      <c r="AC282" s="40"/>
      <c r="AD282" s="40"/>
      <c r="AE282" s="40"/>
      <c r="AF282" s="40"/>
      <c r="AG282" s="40"/>
      <c r="AH282" s="40"/>
      <c r="AI282" s="40"/>
    </row>
    <row r="283" spans="24:35" x14ac:dyDescent="0.25">
      <c r="X283" s="40"/>
      <c r="Y283" s="40"/>
      <c r="Z283" s="40"/>
      <c r="AA283" s="40"/>
      <c r="AB283" s="40"/>
      <c r="AC283" s="40"/>
      <c r="AD283" s="40"/>
      <c r="AE283" s="40"/>
      <c r="AF283" s="40"/>
      <c r="AG283" s="40"/>
      <c r="AH283" s="40"/>
      <c r="AI283" s="40"/>
    </row>
    <row r="284" spans="24:35" x14ac:dyDescent="0.25">
      <c r="X284" s="40"/>
      <c r="Y284" s="40"/>
      <c r="Z284" s="40"/>
      <c r="AA284" s="40"/>
      <c r="AB284" s="40"/>
      <c r="AC284" s="40"/>
      <c r="AD284" s="40"/>
      <c r="AE284" s="40"/>
      <c r="AF284" s="40"/>
      <c r="AG284" s="40"/>
      <c r="AH284" s="40"/>
      <c r="AI284" s="40"/>
    </row>
    <row r="285" spans="24:35" x14ac:dyDescent="0.25">
      <c r="X285" s="40"/>
      <c r="Y285" s="40"/>
      <c r="Z285" s="40"/>
      <c r="AA285" s="40"/>
      <c r="AB285" s="40"/>
      <c r="AC285" s="40"/>
      <c r="AD285" s="40"/>
      <c r="AE285" s="40"/>
      <c r="AF285" s="40"/>
      <c r="AG285" s="40"/>
      <c r="AH285" s="40"/>
      <c r="AI285" s="40"/>
    </row>
    <row r="286" spans="24:35" x14ac:dyDescent="0.25">
      <c r="X286" s="40"/>
      <c r="Y286" s="40"/>
      <c r="Z286" s="40"/>
      <c r="AA286" s="40"/>
      <c r="AB286" s="40"/>
      <c r="AC286" s="40"/>
      <c r="AD286" s="40"/>
      <c r="AE286" s="40"/>
      <c r="AF286" s="40"/>
      <c r="AG286" s="40"/>
      <c r="AH286" s="40"/>
      <c r="AI286" s="40"/>
    </row>
    <row r="287" spans="24:35" x14ac:dyDescent="0.25">
      <c r="X287" s="40"/>
      <c r="Y287" s="40"/>
      <c r="Z287" s="40"/>
      <c r="AA287" s="40"/>
      <c r="AB287" s="40"/>
      <c r="AC287" s="40"/>
      <c r="AD287" s="40"/>
      <c r="AE287" s="40"/>
      <c r="AF287" s="40"/>
      <c r="AG287" s="40"/>
      <c r="AH287" s="40"/>
      <c r="AI287" s="40"/>
    </row>
    <row r="288" spans="24:35" x14ac:dyDescent="0.25">
      <c r="X288" s="40"/>
      <c r="Y288" s="40"/>
      <c r="Z288" s="40"/>
      <c r="AA288" s="40"/>
      <c r="AB288" s="40"/>
      <c r="AC288" s="40"/>
      <c r="AD288" s="40"/>
      <c r="AE288" s="40"/>
      <c r="AF288" s="40"/>
      <c r="AG288" s="40"/>
      <c r="AH288" s="40"/>
      <c r="AI288" s="40"/>
    </row>
    <row r="289" spans="24:35" x14ac:dyDescent="0.25">
      <c r="X289" s="40"/>
      <c r="Y289" s="40"/>
      <c r="Z289" s="40"/>
      <c r="AA289" s="40"/>
      <c r="AB289" s="40"/>
      <c r="AC289" s="40"/>
      <c r="AD289" s="40"/>
      <c r="AE289" s="40"/>
      <c r="AF289" s="40"/>
      <c r="AG289" s="40"/>
      <c r="AH289" s="40"/>
      <c r="AI289" s="40"/>
    </row>
    <row r="290" spans="24:35" x14ac:dyDescent="0.25">
      <c r="X290" s="40"/>
      <c r="Y290" s="40"/>
      <c r="Z290" s="40"/>
      <c r="AA290" s="40"/>
      <c r="AB290" s="40"/>
      <c r="AC290" s="40"/>
      <c r="AD290" s="40"/>
      <c r="AE290" s="40"/>
      <c r="AF290" s="40"/>
      <c r="AG290" s="40"/>
      <c r="AH290" s="40"/>
      <c r="AI290" s="40"/>
    </row>
    <row r="291" spans="24:35" x14ac:dyDescent="0.25">
      <c r="X291" s="40"/>
      <c r="Y291" s="40"/>
      <c r="Z291" s="40"/>
      <c r="AA291" s="40"/>
      <c r="AB291" s="40"/>
      <c r="AC291" s="40"/>
      <c r="AD291" s="40"/>
      <c r="AE291" s="40"/>
      <c r="AF291" s="40"/>
      <c r="AG291" s="40"/>
      <c r="AH291" s="40"/>
      <c r="AI291" s="40"/>
    </row>
    <row r="292" spans="24:35" x14ac:dyDescent="0.25">
      <c r="X292" s="40"/>
      <c r="Y292" s="40"/>
      <c r="Z292" s="40"/>
      <c r="AA292" s="40"/>
      <c r="AB292" s="40"/>
      <c r="AC292" s="40"/>
      <c r="AD292" s="40"/>
      <c r="AE292" s="40"/>
      <c r="AF292" s="40"/>
      <c r="AG292" s="40"/>
      <c r="AH292" s="40"/>
      <c r="AI292" s="40"/>
    </row>
    <row r="293" spans="24:35" x14ac:dyDescent="0.25">
      <c r="X293" s="40"/>
      <c r="Y293" s="40"/>
      <c r="Z293" s="40"/>
      <c r="AA293" s="40"/>
      <c r="AB293" s="40"/>
      <c r="AC293" s="40"/>
      <c r="AD293" s="40"/>
      <c r="AE293" s="40"/>
      <c r="AF293" s="40"/>
      <c r="AG293" s="40"/>
      <c r="AH293" s="40"/>
      <c r="AI293" s="40"/>
    </row>
    <row r="294" spans="24:35" x14ac:dyDescent="0.25">
      <c r="X294" s="40"/>
      <c r="Y294" s="40"/>
      <c r="Z294" s="40"/>
      <c r="AA294" s="40"/>
      <c r="AB294" s="40"/>
      <c r="AC294" s="40"/>
      <c r="AD294" s="40"/>
      <c r="AE294" s="40"/>
      <c r="AF294" s="40"/>
      <c r="AG294" s="40"/>
      <c r="AH294" s="40"/>
      <c r="AI294" s="40"/>
    </row>
    <row r="295" spans="24:35" x14ac:dyDescent="0.25">
      <c r="X295" s="40"/>
      <c r="Y295" s="40"/>
      <c r="Z295" s="40"/>
      <c r="AA295" s="40"/>
      <c r="AB295" s="40"/>
      <c r="AC295" s="40"/>
      <c r="AD295" s="40"/>
      <c r="AE295" s="40"/>
      <c r="AF295" s="40"/>
      <c r="AG295" s="40"/>
      <c r="AH295" s="40"/>
      <c r="AI295" s="40"/>
    </row>
    <row r="296" spans="24:35" x14ac:dyDescent="0.25">
      <c r="X296" s="40"/>
      <c r="Y296" s="40"/>
      <c r="Z296" s="40"/>
      <c r="AA296" s="40"/>
      <c r="AB296" s="40"/>
      <c r="AC296" s="40"/>
      <c r="AD296" s="40"/>
      <c r="AE296" s="40"/>
      <c r="AF296" s="40"/>
      <c r="AG296" s="40"/>
      <c r="AH296" s="40"/>
      <c r="AI296" s="40"/>
    </row>
    <row r="297" spans="24:35" x14ac:dyDescent="0.25">
      <c r="X297" s="40"/>
      <c r="Y297" s="40"/>
      <c r="Z297" s="40"/>
      <c r="AA297" s="40"/>
      <c r="AB297" s="40"/>
      <c r="AC297" s="40"/>
      <c r="AD297" s="40"/>
      <c r="AE297" s="40"/>
      <c r="AF297" s="40"/>
      <c r="AG297" s="40"/>
      <c r="AH297" s="40"/>
      <c r="AI297" s="40"/>
    </row>
    <row r="298" spans="24:35" x14ac:dyDescent="0.25">
      <c r="X298" s="40"/>
      <c r="Y298" s="40"/>
      <c r="Z298" s="40"/>
      <c r="AA298" s="40"/>
      <c r="AB298" s="40"/>
      <c r="AC298" s="40"/>
      <c r="AD298" s="40"/>
      <c r="AE298" s="40"/>
      <c r="AF298" s="40"/>
      <c r="AG298" s="40"/>
      <c r="AH298" s="40"/>
      <c r="AI298" s="40"/>
    </row>
    <row r="299" spans="24:35" x14ac:dyDescent="0.25">
      <c r="X299" s="40"/>
      <c r="Y299" s="40"/>
      <c r="Z299" s="40"/>
      <c r="AA299" s="40"/>
      <c r="AB299" s="40"/>
      <c r="AC299" s="40"/>
      <c r="AD299" s="40"/>
      <c r="AE299" s="40"/>
      <c r="AF299" s="40"/>
      <c r="AG299" s="40"/>
      <c r="AH299" s="40"/>
      <c r="AI299" s="40"/>
    </row>
    <row r="300" spans="24:35" x14ac:dyDescent="0.25">
      <c r="X300" s="40"/>
      <c r="Y300" s="40"/>
      <c r="Z300" s="40"/>
      <c r="AA300" s="40"/>
      <c r="AB300" s="40"/>
      <c r="AC300" s="40"/>
      <c r="AD300" s="40"/>
      <c r="AE300" s="40"/>
      <c r="AF300" s="40"/>
      <c r="AG300" s="40"/>
      <c r="AH300" s="40"/>
      <c r="AI300" s="40"/>
    </row>
    <row r="301" spans="24:35" x14ac:dyDescent="0.25">
      <c r="X301" s="40"/>
      <c r="Y301" s="40"/>
      <c r="Z301" s="40"/>
      <c r="AA301" s="40"/>
      <c r="AB301" s="40"/>
      <c r="AC301" s="40"/>
      <c r="AD301" s="40"/>
      <c r="AE301" s="40"/>
      <c r="AF301" s="40"/>
      <c r="AG301" s="40"/>
      <c r="AH301" s="40"/>
      <c r="AI301" s="40"/>
    </row>
    <row r="302" spans="24:35" x14ac:dyDescent="0.25">
      <c r="X302" s="40"/>
      <c r="Y302" s="40"/>
      <c r="Z302" s="40"/>
      <c r="AA302" s="40"/>
      <c r="AB302" s="40"/>
      <c r="AC302" s="40"/>
      <c r="AD302" s="40"/>
      <c r="AE302" s="40"/>
      <c r="AF302" s="40"/>
      <c r="AG302" s="40"/>
      <c r="AH302" s="40"/>
      <c r="AI302" s="40"/>
    </row>
    <row r="303" spans="24:35" x14ac:dyDescent="0.25">
      <c r="X303" s="40"/>
      <c r="Y303" s="40"/>
      <c r="Z303" s="40"/>
      <c r="AA303" s="40"/>
      <c r="AB303" s="40"/>
      <c r="AC303" s="40"/>
      <c r="AD303" s="40"/>
      <c r="AE303" s="40"/>
      <c r="AF303" s="40"/>
      <c r="AG303" s="40"/>
      <c r="AH303" s="40"/>
      <c r="AI303" s="40"/>
    </row>
    <row r="304" spans="24:35" x14ac:dyDescent="0.25">
      <c r="X304" s="40"/>
      <c r="Y304" s="40"/>
      <c r="Z304" s="40"/>
      <c r="AA304" s="40"/>
      <c r="AB304" s="40"/>
      <c r="AC304" s="40"/>
      <c r="AD304" s="40"/>
      <c r="AE304" s="40"/>
      <c r="AF304" s="40"/>
      <c r="AG304" s="40"/>
      <c r="AH304" s="40"/>
      <c r="AI304" s="40"/>
    </row>
    <row r="305" spans="24:35" x14ac:dyDescent="0.25">
      <c r="X305" s="40"/>
      <c r="Y305" s="40"/>
      <c r="Z305" s="40"/>
      <c r="AA305" s="40"/>
      <c r="AB305" s="40"/>
      <c r="AC305" s="40"/>
      <c r="AD305" s="40"/>
      <c r="AE305" s="40"/>
      <c r="AF305" s="40"/>
      <c r="AG305" s="40"/>
      <c r="AH305" s="40"/>
      <c r="AI305" s="40"/>
    </row>
    <row r="306" spans="24:35" x14ac:dyDescent="0.25">
      <c r="X306" s="40"/>
      <c r="Y306" s="40"/>
      <c r="Z306" s="40"/>
      <c r="AA306" s="40"/>
      <c r="AB306" s="40"/>
      <c r="AC306" s="40"/>
      <c r="AD306" s="40"/>
      <c r="AE306" s="40"/>
      <c r="AF306" s="40"/>
      <c r="AG306" s="40"/>
      <c r="AH306" s="40"/>
      <c r="AI306" s="40"/>
    </row>
    <row r="307" spans="24:35" x14ac:dyDescent="0.25">
      <c r="X307" s="40"/>
      <c r="Y307" s="40"/>
      <c r="Z307" s="40"/>
      <c r="AA307" s="40"/>
      <c r="AB307" s="40"/>
      <c r="AC307" s="40"/>
      <c r="AD307" s="40"/>
      <c r="AE307" s="40"/>
      <c r="AF307" s="40"/>
      <c r="AG307" s="40"/>
      <c r="AH307" s="40"/>
      <c r="AI307" s="40"/>
    </row>
    <row r="308" spans="24:35" x14ac:dyDescent="0.25">
      <c r="X308" s="40"/>
      <c r="Y308" s="40"/>
      <c r="Z308" s="40"/>
      <c r="AA308" s="40"/>
      <c r="AB308" s="40"/>
      <c r="AC308" s="40"/>
      <c r="AD308" s="40"/>
      <c r="AE308" s="40"/>
      <c r="AF308" s="40"/>
      <c r="AG308" s="40"/>
      <c r="AH308" s="40"/>
      <c r="AI308" s="40"/>
    </row>
    <row r="309" spans="24:35" x14ac:dyDescent="0.25">
      <c r="X309" s="40"/>
      <c r="Y309" s="40"/>
      <c r="Z309" s="40"/>
      <c r="AA309" s="40"/>
      <c r="AB309" s="40"/>
      <c r="AC309" s="40"/>
      <c r="AD309" s="40"/>
      <c r="AE309" s="40"/>
      <c r="AF309" s="40"/>
      <c r="AG309" s="40"/>
      <c r="AH309" s="40"/>
      <c r="AI309" s="40"/>
    </row>
    <row r="310" spans="24:35" x14ac:dyDescent="0.25">
      <c r="X310" s="40"/>
      <c r="Y310" s="40"/>
      <c r="Z310" s="40"/>
      <c r="AA310" s="40"/>
      <c r="AB310" s="40"/>
      <c r="AC310" s="40"/>
      <c r="AD310" s="40"/>
      <c r="AE310" s="40"/>
      <c r="AF310" s="40"/>
      <c r="AG310" s="40"/>
      <c r="AH310" s="40"/>
      <c r="AI310" s="40"/>
    </row>
    <row r="311" spans="24:35" x14ac:dyDescent="0.25">
      <c r="X311" s="40"/>
      <c r="Y311" s="40"/>
      <c r="Z311" s="40"/>
      <c r="AA311" s="40"/>
      <c r="AB311" s="40"/>
      <c r="AC311" s="40"/>
      <c r="AD311" s="40"/>
      <c r="AE311" s="40"/>
      <c r="AF311" s="40"/>
      <c r="AG311" s="40"/>
      <c r="AH311" s="40"/>
      <c r="AI311" s="40"/>
    </row>
    <row r="312" spans="24:35" x14ac:dyDescent="0.25">
      <c r="X312" s="40"/>
      <c r="Y312" s="40"/>
      <c r="Z312" s="40"/>
      <c r="AA312" s="40"/>
      <c r="AB312" s="40"/>
      <c r="AC312" s="40"/>
      <c r="AD312" s="40"/>
      <c r="AE312" s="40"/>
      <c r="AF312" s="40"/>
      <c r="AG312" s="40"/>
      <c r="AH312" s="40"/>
      <c r="AI312" s="40"/>
    </row>
    <row r="313" spans="24:35" x14ac:dyDescent="0.25">
      <c r="X313" s="40"/>
      <c r="Y313" s="40"/>
      <c r="Z313" s="40"/>
      <c r="AA313" s="40"/>
      <c r="AB313" s="40"/>
      <c r="AC313" s="40"/>
      <c r="AD313" s="40"/>
      <c r="AE313" s="40"/>
      <c r="AF313" s="40"/>
      <c r="AG313" s="40"/>
      <c r="AH313" s="40"/>
      <c r="AI313" s="40"/>
    </row>
    <row r="314" spans="24:35" x14ac:dyDescent="0.25">
      <c r="X314" s="40"/>
      <c r="Y314" s="40"/>
      <c r="Z314" s="40"/>
      <c r="AA314" s="40"/>
      <c r="AB314" s="40"/>
      <c r="AC314" s="40"/>
      <c r="AD314" s="40"/>
      <c r="AE314" s="40"/>
      <c r="AF314" s="40"/>
      <c r="AG314" s="40"/>
      <c r="AH314" s="40"/>
      <c r="AI314" s="40"/>
    </row>
    <row r="315" spans="24:35" x14ac:dyDescent="0.25">
      <c r="X315" s="40"/>
      <c r="Y315" s="40"/>
      <c r="Z315" s="40"/>
      <c r="AA315" s="40"/>
      <c r="AB315" s="40"/>
      <c r="AC315" s="40"/>
      <c r="AD315" s="40"/>
      <c r="AE315" s="40"/>
      <c r="AF315" s="40"/>
      <c r="AG315" s="40"/>
      <c r="AH315" s="40"/>
      <c r="AI315" s="40"/>
    </row>
    <row r="316" spans="24:35" x14ac:dyDescent="0.25">
      <c r="X316" s="40"/>
      <c r="Y316" s="40"/>
      <c r="Z316" s="40"/>
      <c r="AA316" s="40"/>
      <c r="AB316" s="40"/>
      <c r="AC316" s="40"/>
      <c r="AD316" s="40"/>
      <c r="AE316" s="40"/>
      <c r="AF316" s="40"/>
      <c r="AG316" s="40"/>
      <c r="AH316" s="40"/>
      <c r="AI316" s="40"/>
    </row>
    <row r="317" spans="24:35" x14ac:dyDescent="0.25">
      <c r="X317" s="40"/>
      <c r="Y317" s="40"/>
      <c r="Z317" s="40"/>
      <c r="AA317" s="40"/>
      <c r="AB317" s="40"/>
      <c r="AC317" s="40"/>
      <c r="AD317" s="40"/>
      <c r="AE317" s="40"/>
      <c r="AF317" s="40"/>
      <c r="AG317" s="40"/>
      <c r="AH317" s="40"/>
      <c r="AI317" s="40"/>
    </row>
    <row r="318" spans="24:35" x14ac:dyDescent="0.25">
      <c r="X318" s="40"/>
      <c r="Y318" s="40"/>
      <c r="Z318" s="40"/>
      <c r="AA318" s="40"/>
      <c r="AB318" s="40"/>
      <c r="AC318" s="40"/>
      <c r="AD318" s="40"/>
      <c r="AE318" s="40"/>
      <c r="AF318" s="40"/>
      <c r="AG318" s="40"/>
      <c r="AH318" s="40"/>
      <c r="AI318" s="40"/>
    </row>
    <row r="319" spans="24:35" x14ac:dyDescent="0.25">
      <c r="X319" s="40"/>
      <c r="Y319" s="40"/>
      <c r="Z319" s="40"/>
      <c r="AA319" s="40"/>
      <c r="AB319" s="40"/>
      <c r="AC319" s="40"/>
      <c r="AD319" s="40"/>
      <c r="AE319" s="40"/>
      <c r="AF319" s="40"/>
      <c r="AG319" s="40"/>
      <c r="AH319" s="40"/>
      <c r="AI319" s="40"/>
    </row>
    <row r="320" spans="24:35" x14ac:dyDescent="0.25">
      <c r="X320" s="40"/>
      <c r="Y320" s="40"/>
      <c r="Z320" s="40"/>
      <c r="AA320" s="40"/>
      <c r="AB320" s="40"/>
      <c r="AC320" s="40"/>
      <c r="AD320" s="40"/>
      <c r="AE320" s="40"/>
      <c r="AF320" s="40"/>
      <c r="AG320" s="40"/>
      <c r="AH320" s="40"/>
      <c r="AI320" s="40"/>
    </row>
    <row r="321" spans="24:35" x14ac:dyDescent="0.25">
      <c r="X321" s="40"/>
      <c r="Y321" s="40"/>
      <c r="Z321" s="40"/>
      <c r="AA321" s="40"/>
      <c r="AB321" s="40"/>
      <c r="AC321" s="40"/>
      <c r="AD321" s="40"/>
      <c r="AE321" s="40"/>
      <c r="AF321" s="40"/>
      <c r="AG321" s="40"/>
      <c r="AH321" s="40"/>
      <c r="AI321" s="40"/>
    </row>
    <row r="322" spans="24:35" x14ac:dyDescent="0.25">
      <c r="X322" s="40"/>
      <c r="Y322" s="40"/>
      <c r="Z322" s="40"/>
      <c r="AA322" s="40"/>
      <c r="AB322" s="40"/>
      <c r="AC322" s="40"/>
      <c r="AD322" s="40"/>
      <c r="AE322" s="40"/>
      <c r="AF322" s="40"/>
      <c r="AG322" s="40"/>
      <c r="AH322" s="40"/>
      <c r="AI322" s="40"/>
    </row>
    <row r="323" spans="24:35" x14ac:dyDescent="0.25">
      <c r="X323" s="40"/>
      <c r="Y323" s="40"/>
      <c r="Z323" s="40"/>
      <c r="AA323" s="40"/>
      <c r="AB323" s="40"/>
      <c r="AC323" s="40"/>
      <c r="AD323" s="40"/>
      <c r="AE323" s="40"/>
      <c r="AF323" s="40"/>
      <c r="AG323" s="40"/>
      <c r="AH323" s="40"/>
      <c r="AI323" s="40"/>
    </row>
    <row r="324" spans="24:35" x14ac:dyDescent="0.25">
      <c r="X324" s="40"/>
      <c r="Y324" s="40"/>
      <c r="Z324" s="40"/>
      <c r="AA324" s="40"/>
      <c r="AB324" s="40"/>
      <c r="AC324" s="40"/>
      <c r="AD324" s="40"/>
      <c r="AE324" s="40"/>
      <c r="AF324" s="40"/>
      <c r="AG324" s="40"/>
      <c r="AH324" s="40"/>
      <c r="AI324" s="40"/>
    </row>
    <row r="325" spans="24:35" x14ac:dyDescent="0.25">
      <c r="X325" s="40"/>
      <c r="Y325" s="40"/>
      <c r="Z325" s="40"/>
      <c r="AA325" s="40"/>
      <c r="AB325" s="40"/>
      <c r="AC325" s="40"/>
      <c r="AD325" s="40"/>
      <c r="AE325" s="40"/>
      <c r="AF325" s="40"/>
      <c r="AG325" s="40"/>
      <c r="AH325" s="40"/>
      <c r="AI325" s="40"/>
    </row>
    <row r="326" spans="24:35" x14ac:dyDescent="0.25">
      <c r="X326" s="40"/>
      <c r="Y326" s="40"/>
      <c r="Z326" s="40"/>
      <c r="AA326" s="40"/>
      <c r="AB326" s="40"/>
      <c r="AC326" s="40"/>
      <c r="AD326" s="40"/>
      <c r="AE326" s="40"/>
      <c r="AF326" s="40"/>
      <c r="AG326" s="40"/>
      <c r="AH326" s="40"/>
      <c r="AI326" s="40"/>
    </row>
    <row r="327" spans="24:35" x14ac:dyDescent="0.25">
      <c r="X327" s="40"/>
      <c r="Y327" s="40"/>
      <c r="Z327" s="40"/>
      <c r="AA327" s="40"/>
      <c r="AB327" s="40"/>
      <c r="AC327" s="40"/>
      <c r="AD327" s="40"/>
      <c r="AE327" s="40"/>
      <c r="AF327" s="40"/>
      <c r="AG327" s="40"/>
      <c r="AH327" s="40"/>
      <c r="AI327" s="40"/>
    </row>
    <row r="328" spans="24:35" x14ac:dyDescent="0.25">
      <c r="X328" s="40"/>
      <c r="Y328" s="40"/>
      <c r="Z328" s="40"/>
      <c r="AA328" s="40"/>
      <c r="AB328" s="40"/>
      <c r="AC328" s="40"/>
      <c r="AD328" s="40"/>
      <c r="AE328" s="40"/>
      <c r="AF328" s="40"/>
      <c r="AG328" s="40"/>
      <c r="AH328" s="40"/>
      <c r="AI328" s="40"/>
    </row>
    <row r="329" spans="24:35" x14ac:dyDescent="0.25">
      <c r="X329" s="40"/>
      <c r="Y329" s="40"/>
      <c r="Z329" s="40"/>
      <c r="AA329" s="40"/>
      <c r="AB329" s="40"/>
      <c r="AC329" s="40"/>
      <c r="AD329" s="40"/>
      <c r="AE329" s="40"/>
      <c r="AF329" s="40"/>
      <c r="AG329" s="40"/>
      <c r="AH329" s="40"/>
      <c r="AI329" s="40"/>
    </row>
    <row r="330" spans="24:35" x14ac:dyDescent="0.25">
      <c r="X330" s="40"/>
      <c r="Y330" s="40"/>
      <c r="Z330" s="40"/>
      <c r="AA330" s="40"/>
      <c r="AB330" s="40"/>
      <c r="AC330" s="40"/>
      <c r="AD330" s="40"/>
      <c r="AE330" s="40"/>
      <c r="AF330" s="40"/>
      <c r="AG330" s="40"/>
      <c r="AH330" s="40"/>
      <c r="AI330" s="40"/>
    </row>
    <row r="331" spans="24:35" x14ac:dyDescent="0.25">
      <c r="X331" s="40"/>
      <c r="Y331" s="40"/>
      <c r="Z331" s="40"/>
      <c r="AA331" s="40"/>
      <c r="AB331" s="40"/>
      <c r="AC331" s="40"/>
      <c r="AD331" s="40"/>
      <c r="AE331" s="40"/>
      <c r="AF331" s="40"/>
      <c r="AG331" s="40"/>
      <c r="AH331" s="40"/>
      <c r="AI331" s="40"/>
    </row>
    <row r="332" spans="24:35" x14ac:dyDescent="0.25">
      <c r="X332" s="40"/>
      <c r="Y332" s="40"/>
      <c r="Z332" s="40"/>
      <c r="AA332" s="40"/>
      <c r="AB332" s="40"/>
      <c r="AC332" s="40"/>
      <c r="AD332" s="40"/>
      <c r="AE332" s="40"/>
      <c r="AF332" s="40"/>
      <c r="AG332" s="40"/>
      <c r="AH332" s="40"/>
      <c r="AI332" s="40"/>
    </row>
    <row r="333" spans="24:35" x14ac:dyDescent="0.25">
      <c r="X333" s="40"/>
      <c r="Y333" s="40"/>
      <c r="Z333" s="40"/>
      <c r="AA333" s="40"/>
      <c r="AB333" s="40"/>
      <c r="AC333" s="40"/>
      <c r="AD333" s="40"/>
      <c r="AE333" s="40"/>
      <c r="AF333" s="40"/>
      <c r="AG333" s="40"/>
      <c r="AH333" s="40"/>
      <c r="AI333" s="40"/>
    </row>
    <row r="334" spans="24:35" x14ac:dyDescent="0.25">
      <c r="X334" s="40"/>
      <c r="Y334" s="40"/>
      <c r="Z334" s="40"/>
      <c r="AA334" s="40"/>
      <c r="AB334" s="40"/>
      <c r="AC334" s="40"/>
      <c r="AD334" s="40"/>
      <c r="AE334" s="40"/>
      <c r="AF334" s="40"/>
      <c r="AG334" s="40"/>
      <c r="AH334" s="40"/>
      <c r="AI334" s="40"/>
    </row>
    <row r="335" spans="24:35" x14ac:dyDescent="0.25">
      <c r="X335" s="40"/>
      <c r="Y335" s="40"/>
      <c r="Z335" s="40"/>
      <c r="AA335" s="40"/>
      <c r="AB335" s="40"/>
      <c r="AC335" s="40"/>
      <c r="AD335" s="40"/>
      <c r="AE335" s="40"/>
      <c r="AF335" s="40"/>
      <c r="AG335" s="40"/>
      <c r="AH335" s="40"/>
      <c r="AI335" s="40"/>
    </row>
    <row r="336" spans="24:35" x14ac:dyDescent="0.25">
      <c r="X336" s="40"/>
      <c r="Y336" s="40"/>
      <c r="Z336" s="40"/>
      <c r="AA336" s="40"/>
      <c r="AB336" s="40"/>
      <c r="AC336" s="40"/>
      <c r="AD336" s="40"/>
      <c r="AE336" s="40"/>
      <c r="AF336" s="40"/>
      <c r="AG336" s="40"/>
      <c r="AH336" s="40"/>
      <c r="AI336" s="40"/>
    </row>
    <row r="337" spans="24:35" x14ac:dyDescent="0.25">
      <c r="X337" s="40"/>
      <c r="Y337" s="40"/>
      <c r="Z337" s="40"/>
      <c r="AA337" s="40"/>
      <c r="AB337" s="40"/>
      <c r="AC337" s="40"/>
      <c r="AD337" s="40"/>
      <c r="AE337" s="40"/>
      <c r="AF337" s="40"/>
      <c r="AG337" s="40"/>
      <c r="AH337" s="40"/>
      <c r="AI337" s="40"/>
    </row>
    <row r="338" spans="24:35" x14ac:dyDescent="0.25">
      <c r="X338" s="40"/>
      <c r="Y338" s="40"/>
      <c r="Z338" s="40"/>
      <c r="AA338" s="40"/>
      <c r="AB338" s="40"/>
      <c r="AC338" s="40"/>
      <c r="AD338" s="40"/>
      <c r="AE338" s="40"/>
      <c r="AF338" s="40"/>
      <c r="AG338" s="40"/>
      <c r="AH338" s="40"/>
      <c r="AI338" s="40"/>
    </row>
    <row r="339" spans="24:35" x14ac:dyDescent="0.25">
      <c r="X339" s="40"/>
      <c r="Y339" s="40"/>
      <c r="Z339" s="40"/>
      <c r="AA339" s="40"/>
      <c r="AB339" s="40"/>
      <c r="AC339" s="40"/>
      <c r="AD339" s="40"/>
      <c r="AE339" s="40"/>
      <c r="AF339" s="40"/>
      <c r="AG339" s="40"/>
      <c r="AH339" s="40"/>
      <c r="AI339" s="40"/>
    </row>
    <row r="340" spans="24:35" x14ac:dyDescent="0.25">
      <c r="X340" s="40"/>
      <c r="Y340" s="40"/>
      <c r="Z340" s="40"/>
      <c r="AA340" s="40"/>
      <c r="AB340" s="40"/>
      <c r="AC340" s="40"/>
      <c r="AD340" s="40"/>
      <c r="AE340" s="40"/>
      <c r="AF340" s="40"/>
      <c r="AG340" s="40"/>
      <c r="AH340" s="40"/>
      <c r="AI340" s="40"/>
    </row>
    <row r="341" spans="24:35" x14ac:dyDescent="0.25">
      <c r="X341" s="40"/>
      <c r="Y341" s="40"/>
      <c r="Z341" s="40"/>
      <c r="AA341" s="40"/>
      <c r="AB341" s="40"/>
      <c r="AC341" s="40"/>
      <c r="AD341" s="40"/>
      <c r="AE341" s="40"/>
      <c r="AF341" s="40"/>
      <c r="AG341" s="40"/>
      <c r="AH341" s="40"/>
      <c r="AI341" s="40"/>
    </row>
    <row r="342" spans="24:35" x14ac:dyDescent="0.25">
      <c r="X342" s="40"/>
      <c r="Y342" s="40"/>
      <c r="Z342" s="40"/>
      <c r="AA342" s="40"/>
      <c r="AB342" s="40"/>
      <c r="AC342" s="40"/>
      <c r="AD342" s="40"/>
      <c r="AE342" s="40"/>
      <c r="AF342" s="40"/>
      <c r="AG342" s="40"/>
      <c r="AH342" s="40"/>
      <c r="AI342" s="40"/>
    </row>
    <row r="343" spans="24:35" x14ac:dyDescent="0.25">
      <c r="X343" s="40"/>
      <c r="Y343" s="40"/>
      <c r="Z343" s="40"/>
      <c r="AA343" s="40"/>
      <c r="AB343" s="40"/>
      <c r="AC343" s="40"/>
      <c r="AD343" s="40"/>
      <c r="AE343" s="40"/>
      <c r="AF343" s="40"/>
      <c r="AG343" s="40"/>
      <c r="AH343" s="40"/>
      <c r="AI343" s="40"/>
    </row>
    <row r="344" spans="24:35" x14ac:dyDescent="0.25">
      <c r="X344" s="40"/>
      <c r="Y344" s="40"/>
      <c r="Z344" s="40"/>
      <c r="AA344" s="40"/>
      <c r="AB344" s="40"/>
      <c r="AC344" s="40"/>
      <c r="AD344" s="40"/>
      <c r="AE344" s="40"/>
      <c r="AF344" s="40"/>
      <c r="AG344" s="40"/>
      <c r="AH344" s="40"/>
      <c r="AI344" s="40"/>
    </row>
    <row r="345" spans="24:35" x14ac:dyDescent="0.25">
      <c r="X345" s="40"/>
      <c r="Y345" s="40"/>
      <c r="Z345" s="40"/>
      <c r="AA345" s="40"/>
      <c r="AB345" s="40"/>
      <c r="AC345" s="40"/>
      <c r="AD345" s="40"/>
      <c r="AE345" s="40"/>
      <c r="AF345" s="40"/>
      <c r="AG345" s="40"/>
      <c r="AH345" s="40"/>
      <c r="AI345" s="40"/>
    </row>
    <row r="346" spans="24:35" x14ac:dyDescent="0.25">
      <c r="X346" s="40"/>
      <c r="Y346" s="40"/>
      <c r="Z346" s="40"/>
      <c r="AA346" s="40"/>
      <c r="AB346" s="40"/>
      <c r="AC346" s="40"/>
      <c r="AD346" s="40"/>
      <c r="AE346" s="40"/>
      <c r="AF346" s="40"/>
      <c r="AG346" s="40"/>
      <c r="AH346" s="40"/>
      <c r="AI346" s="40"/>
    </row>
    <row r="347" spans="24:35" x14ac:dyDescent="0.25">
      <c r="X347" s="40"/>
      <c r="Y347" s="40"/>
      <c r="Z347" s="40"/>
      <c r="AA347" s="40"/>
      <c r="AB347" s="40"/>
      <c r="AC347" s="40"/>
      <c r="AD347" s="40"/>
      <c r="AE347" s="40"/>
      <c r="AF347" s="40"/>
      <c r="AG347" s="40"/>
      <c r="AH347" s="40"/>
      <c r="AI347" s="40"/>
    </row>
    <row r="348" spans="24:35" x14ac:dyDescent="0.25">
      <c r="X348" s="40"/>
      <c r="Y348" s="40"/>
      <c r="Z348" s="40"/>
      <c r="AA348" s="40"/>
      <c r="AB348" s="40"/>
      <c r="AC348" s="40"/>
      <c r="AD348" s="40"/>
      <c r="AE348" s="40"/>
      <c r="AF348" s="40"/>
      <c r="AG348" s="40"/>
      <c r="AH348" s="40"/>
      <c r="AI348" s="40"/>
    </row>
    <row r="349" spans="24:35" x14ac:dyDescent="0.25">
      <c r="X349" s="40"/>
      <c r="Y349" s="40"/>
      <c r="Z349" s="40"/>
      <c r="AA349" s="40"/>
      <c r="AB349" s="40"/>
      <c r="AC349" s="40"/>
      <c r="AD349" s="40"/>
      <c r="AE349" s="40"/>
      <c r="AF349" s="40"/>
      <c r="AG349" s="40"/>
      <c r="AH349" s="40"/>
      <c r="AI349" s="40"/>
    </row>
    <row r="350" spans="24:35" x14ac:dyDescent="0.25">
      <c r="X350" s="40"/>
      <c r="Y350" s="40"/>
      <c r="Z350" s="40"/>
      <c r="AA350" s="40"/>
      <c r="AB350" s="40"/>
      <c r="AC350" s="40"/>
      <c r="AD350" s="40"/>
      <c r="AE350" s="40"/>
      <c r="AF350" s="40"/>
      <c r="AG350" s="40"/>
      <c r="AH350" s="40"/>
      <c r="AI350" s="40"/>
    </row>
    <row r="351" spans="24:35" x14ac:dyDescent="0.25">
      <c r="X351" s="40"/>
      <c r="Y351" s="40"/>
      <c r="Z351" s="40"/>
      <c r="AA351" s="40"/>
      <c r="AB351" s="40"/>
      <c r="AC351" s="40"/>
      <c r="AD351" s="40"/>
      <c r="AE351" s="40"/>
      <c r="AF351" s="40"/>
      <c r="AG351" s="40"/>
      <c r="AH351" s="40"/>
      <c r="AI351" s="40"/>
    </row>
    <row r="352" spans="24:35" x14ac:dyDescent="0.25">
      <c r="X352" s="40"/>
      <c r="Y352" s="40"/>
      <c r="Z352" s="40"/>
      <c r="AA352" s="40"/>
      <c r="AB352" s="40"/>
      <c r="AC352" s="40"/>
      <c r="AD352" s="40"/>
      <c r="AE352" s="40"/>
      <c r="AF352" s="40"/>
      <c r="AG352" s="40"/>
      <c r="AH352" s="40"/>
      <c r="AI352" s="40"/>
    </row>
    <row r="353" spans="24:35" x14ac:dyDescent="0.25">
      <c r="X353" s="40"/>
      <c r="Y353" s="40"/>
      <c r="Z353" s="40"/>
      <c r="AA353" s="40"/>
      <c r="AB353" s="40"/>
      <c r="AC353" s="40"/>
      <c r="AD353" s="40"/>
      <c r="AE353" s="40"/>
      <c r="AF353" s="40"/>
      <c r="AG353" s="40"/>
      <c r="AH353" s="40"/>
      <c r="AI353" s="40"/>
    </row>
    <row r="354" spans="24:35" x14ac:dyDescent="0.25">
      <c r="X354" s="40"/>
      <c r="Y354" s="40"/>
      <c r="Z354" s="40"/>
      <c r="AA354" s="40"/>
      <c r="AB354" s="40"/>
      <c r="AC354" s="40"/>
      <c r="AD354" s="40"/>
      <c r="AE354" s="40"/>
      <c r="AF354" s="40"/>
      <c r="AG354" s="40"/>
      <c r="AH354" s="40"/>
      <c r="AI354" s="40"/>
    </row>
    <row r="355" spans="24:35" x14ac:dyDescent="0.25">
      <c r="X355" s="40"/>
      <c r="Y355" s="40"/>
      <c r="Z355" s="40"/>
      <c r="AA355" s="40"/>
      <c r="AB355" s="40"/>
      <c r="AC355" s="40"/>
      <c r="AD355" s="40"/>
      <c r="AE355" s="40"/>
      <c r="AF355" s="40"/>
      <c r="AG355" s="40"/>
      <c r="AH355" s="40"/>
      <c r="AI355" s="40"/>
    </row>
    <row r="356" spans="24:35" x14ac:dyDescent="0.25">
      <c r="X356" s="40"/>
      <c r="Y356" s="40"/>
      <c r="Z356" s="40"/>
      <c r="AA356" s="40"/>
      <c r="AB356" s="40"/>
      <c r="AC356" s="40"/>
      <c r="AD356" s="40"/>
      <c r="AE356" s="40"/>
      <c r="AF356" s="40"/>
      <c r="AG356" s="40"/>
      <c r="AH356" s="40"/>
      <c r="AI356" s="40"/>
    </row>
    <row r="357" spans="24:35" x14ac:dyDescent="0.25">
      <c r="X357" s="40"/>
      <c r="Y357" s="40"/>
      <c r="Z357" s="40"/>
      <c r="AA357" s="40"/>
      <c r="AB357" s="40"/>
      <c r="AC357" s="40"/>
      <c r="AD357" s="40"/>
      <c r="AE357" s="40"/>
      <c r="AF357" s="40"/>
      <c r="AG357" s="40"/>
      <c r="AH357" s="40"/>
      <c r="AI357" s="40"/>
    </row>
    <row r="358" spans="24:35" x14ac:dyDescent="0.25">
      <c r="X358" s="40"/>
      <c r="Y358" s="40"/>
      <c r="Z358" s="40"/>
      <c r="AA358" s="40"/>
      <c r="AB358" s="40"/>
      <c r="AC358" s="40"/>
      <c r="AD358" s="40"/>
      <c r="AE358" s="40"/>
      <c r="AF358" s="40"/>
      <c r="AG358" s="40"/>
      <c r="AH358" s="40"/>
      <c r="AI358" s="40"/>
    </row>
    <row r="359" spans="24:35" x14ac:dyDescent="0.25">
      <c r="X359" s="40"/>
      <c r="Y359" s="40"/>
      <c r="Z359" s="40"/>
      <c r="AA359" s="40"/>
      <c r="AB359" s="40"/>
      <c r="AC359" s="40"/>
      <c r="AD359" s="40"/>
      <c r="AE359" s="40"/>
      <c r="AF359" s="40"/>
      <c r="AG359" s="40"/>
      <c r="AH359" s="40"/>
      <c r="AI359" s="40"/>
    </row>
    <row r="360" spans="24:35" x14ac:dyDescent="0.25">
      <c r="X360" s="40"/>
      <c r="Y360" s="40"/>
      <c r="Z360" s="40"/>
      <c r="AA360" s="40"/>
      <c r="AB360" s="40"/>
      <c r="AC360" s="40"/>
      <c r="AD360" s="40"/>
      <c r="AE360" s="40"/>
      <c r="AF360" s="40"/>
      <c r="AG360" s="40"/>
      <c r="AH360" s="40"/>
      <c r="AI360" s="40"/>
    </row>
    <row r="361" spans="24:35" x14ac:dyDescent="0.25">
      <c r="X361" s="40"/>
      <c r="Y361" s="40"/>
      <c r="Z361" s="40"/>
      <c r="AA361" s="40"/>
      <c r="AB361" s="40"/>
      <c r="AC361" s="40"/>
      <c r="AD361" s="40"/>
      <c r="AE361" s="40"/>
      <c r="AF361" s="40"/>
      <c r="AG361" s="40"/>
      <c r="AH361" s="40"/>
      <c r="AI361" s="40"/>
    </row>
    <row r="362" spans="24:35" x14ac:dyDescent="0.25">
      <c r="X362" s="40"/>
      <c r="Y362" s="40"/>
      <c r="Z362" s="40"/>
      <c r="AA362" s="40"/>
      <c r="AB362" s="40"/>
      <c r="AC362" s="40"/>
      <c r="AD362" s="40"/>
      <c r="AE362" s="40"/>
      <c r="AF362" s="40"/>
      <c r="AG362" s="40"/>
      <c r="AH362" s="40"/>
      <c r="AI362" s="40"/>
    </row>
    <row r="363" spans="24:35" x14ac:dyDescent="0.25">
      <c r="X363" s="40"/>
      <c r="Y363" s="40"/>
      <c r="Z363" s="40"/>
      <c r="AA363" s="40"/>
      <c r="AB363" s="40"/>
      <c r="AC363" s="40"/>
      <c r="AD363" s="40"/>
      <c r="AE363" s="40"/>
      <c r="AF363" s="40"/>
      <c r="AG363" s="40"/>
      <c r="AH363" s="40"/>
      <c r="AI363" s="40"/>
    </row>
    <row r="364" spans="24:35" x14ac:dyDescent="0.25">
      <c r="X364" s="40"/>
      <c r="Y364" s="40"/>
      <c r="Z364" s="40"/>
      <c r="AA364" s="40"/>
      <c r="AB364" s="40"/>
      <c r="AC364" s="40"/>
      <c r="AD364" s="40"/>
      <c r="AE364" s="40"/>
      <c r="AF364" s="40"/>
      <c r="AG364" s="40"/>
      <c r="AH364" s="40"/>
      <c r="AI364" s="40"/>
    </row>
    <row r="365" spans="24:35" x14ac:dyDescent="0.25">
      <c r="X365" s="40"/>
      <c r="Y365" s="40"/>
      <c r="Z365" s="40"/>
      <c r="AA365" s="40"/>
      <c r="AB365" s="40"/>
      <c r="AC365" s="40"/>
      <c r="AD365" s="40"/>
      <c r="AE365" s="40"/>
      <c r="AF365" s="40"/>
      <c r="AG365" s="40"/>
      <c r="AH365" s="40"/>
      <c r="AI365" s="40"/>
    </row>
    <row r="366" spans="24:35" x14ac:dyDescent="0.25">
      <c r="X366" s="40"/>
      <c r="Y366" s="40"/>
      <c r="Z366" s="40"/>
      <c r="AA366" s="40"/>
      <c r="AB366" s="40"/>
      <c r="AC366" s="40"/>
      <c r="AD366" s="40"/>
      <c r="AE366" s="40"/>
      <c r="AF366" s="40"/>
      <c r="AG366" s="40"/>
      <c r="AH366" s="40"/>
      <c r="AI366" s="40"/>
    </row>
    <row r="367" spans="24:35" x14ac:dyDescent="0.25">
      <c r="X367" s="40"/>
      <c r="Y367" s="40"/>
      <c r="Z367" s="40"/>
      <c r="AA367" s="40"/>
      <c r="AB367" s="40"/>
      <c r="AC367" s="40"/>
      <c r="AD367" s="40"/>
      <c r="AE367" s="40"/>
      <c r="AF367" s="40"/>
      <c r="AG367" s="40"/>
      <c r="AH367" s="40"/>
      <c r="AI367" s="40"/>
    </row>
    <row r="368" spans="24:35" x14ac:dyDescent="0.25">
      <c r="X368" s="40"/>
      <c r="Y368" s="40"/>
      <c r="Z368" s="40"/>
      <c r="AA368" s="40"/>
      <c r="AB368" s="40"/>
      <c r="AC368" s="40"/>
      <c r="AD368" s="40"/>
      <c r="AE368" s="40"/>
      <c r="AF368" s="40"/>
      <c r="AG368" s="40"/>
      <c r="AH368" s="40"/>
      <c r="AI368" s="40"/>
    </row>
    <row r="369" spans="24:35" x14ac:dyDescent="0.25">
      <c r="X369" s="40"/>
      <c r="Y369" s="40"/>
      <c r="Z369" s="40"/>
      <c r="AA369" s="40"/>
      <c r="AB369" s="40"/>
      <c r="AC369" s="40"/>
      <c r="AD369" s="40"/>
      <c r="AE369" s="40"/>
      <c r="AF369" s="40"/>
      <c r="AG369" s="40"/>
      <c r="AH369" s="40"/>
      <c r="AI369" s="40"/>
    </row>
    <row r="370" spans="24:35" x14ac:dyDescent="0.25">
      <c r="X370" s="40"/>
      <c r="Y370" s="40"/>
      <c r="Z370" s="40"/>
      <c r="AA370" s="40"/>
      <c r="AB370" s="40"/>
      <c r="AC370" s="40"/>
      <c r="AD370" s="40"/>
      <c r="AE370" s="40"/>
      <c r="AF370" s="40"/>
      <c r="AG370" s="40"/>
      <c r="AH370" s="40"/>
      <c r="AI370" s="40"/>
    </row>
    <row r="371" spans="24:35" x14ac:dyDescent="0.25">
      <c r="X371" s="40"/>
      <c r="Y371" s="40"/>
      <c r="Z371" s="40"/>
      <c r="AA371" s="40"/>
      <c r="AB371" s="40"/>
      <c r="AC371" s="40"/>
      <c r="AD371" s="40"/>
      <c r="AE371" s="40"/>
      <c r="AF371" s="40"/>
      <c r="AG371" s="40"/>
      <c r="AH371" s="40"/>
      <c r="AI371" s="40"/>
    </row>
    <row r="372" spans="24:35" x14ac:dyDescent="0.25">
      <c r="X372" s="40"/>
      <c r="Y372" s="40"/>
      <c r="Z372" s="40"/>
      <c r="AA372" s="40"/>
      <c r="AB372" s="40"/>
      <c r="AC372" s="40"/>
      <c r="AD372" s="40"/>
      <c r="AE372" s="40"/>
      <c r="AF372" s="40"/>
      <c r="AG372" s="40"/>
      <c r="AH372" s="40"/>
      <c r="AI372" s="40"/>
    </row>
    <row r="373" spans="24:35" x14ac:dyDescent="0.25">
      <c r="X373" s="40"/>
      <c r="Y373" s="40"/>
      <c r="Z373" s="40"/>
      <c r="AA373" s="40"/>
      <c r="AB373" s="40"/>
      <c r="AC373" s="40"/>
      <c r="AD373" s="40"/>
      <c r="AE373" s="40"/>
      <c r="AF373" s="40"/>
      <c r="AG373" s="40"/>
      <c r="AH373" s="40"/>
      <c r="AI373" s="40"/>
    </row>
    <row r="374" spans="24:35" x14ac:dyDescent="0.25">
      <c r="X374" s="40"/>
      <c r="Y374" s="40"/>
      <c r="Z374" s="40"/>
      <c r="AA374" s="40"/>
      <c r="AB374" s="40"/>
      <c r="AC374" s="40"/>
      <c r="AD374" s="40"/>
      <c r="AE374" s="40"/>
      <c r="AF374" s="40"/>
      <c r="AG374" s="40"/>
      <c r="AH374" s="40"/>
      <c r="AI374" s="40"/>
    </row>
    <row r="375" spans="24:35" x14ac:dyDescent="0.25">
      <c r="X375" s="40"/>
      <c r="Y375" s="40"/>
      <c r="Z375" s="40"/>
      <c r="AA375" s="40"/>
      <c r="AB375" s="40"/>
      <c r="AC375" s="40"/>
      <c r="AD375" s="40"/>
      <c r="AE375" s="40"/>
      <c r="AF375" s="40"/>
      <c r="AG375" s="40"/>
      <c r="AH375" s="40"/>
      <c r="AI375" s="40"/>
    </row>
    <row r="376" spans="24:35" x14ac:dyDescent="0.25">
      <c r="X376" s="40"/>
      <c r="Y376" s="40"/>
      <c r="Z376" s="40"/>
      <c r="AA376" s="40"/>
      <c r="AB376" s="40"/>
      <c r="AC376" s="40"/>
      <c r="AD376" s="40"/>
      <c r="AE376" s="40"/>
      <c r="AF376" s="40"/>
      <c r="AG376" s="40"/>
      <c r="AH376" s="40"/>
      <c r="AI376" s="40"/>
    </row>
    <row r="377" spans="24:35" x14ac:dyDescent="0.25">
      <c r="X377" s="40"/>
      <c r="Y377" s="40"/>
      <c r="Z377" s="40"/>
      <c r="AA377" s="40"/>
      <c r="AB377" s="40"/>
      <c r="AC377" s="40"/>
      <c r="AD377" s="40"/>
      <c r="AE377" s="40"/>
      <c r="AF377" s="40"/>
      <c r="AG377" s="40"/>
      <c r="AH377" s="40"/>
      <c r="AI377" s="40"/>
    </row>
    <row r="378" spans="24:35" x14ac:dyDescent="0.25">
      <c r="X378" s="40"/>
      <c r="Y378" s="40"/>
      <c r="Z378" s="40"/>
      <c r="AA378" s="40"/>
      <c r="AB378" s="40"/>
      <c r="AC378" s="40"/>
      <c r="AD378" s="40"/>
      <c r="AE378" s="40"/>
      <c r="AF378" s="40"/>
      <c r="AG378" s="40"/>
      <c r="AH378" s="40"/>
      <c r="AI378" s="40"/>
    </row>
    <row r="379" spans="24:35" x14ac:dyDescent="0.25">
      <c r="X379" s="40"/>
      <c r="Y379" s="40"/>
      <c r="Z379" s="40"/>
      <c r="AA379" s="40"/>
      <c r="AB379" s="40"/>
      <c r="AC379" s="40"/>
      <c r="AD379" s="40"/>
      <c r="AE379" s="40"/>
      <c r="AF379" s="40"/>
      <c r="AG379" s="40"/>
      <c r="AH379" s="40"/>
      <c r="AI379" s="40"/>
    </row>
    <row r="380" spans="24:35" x14ac:dyDescent="0.25">
      <c r="X380" s="40"/>
      <c r="Y380" s="40"/>
      <c r="Z380" s="40"/>
      <c r="AA380" s="40"/>
      <c r="AB380" s="40"/>
      <c r="AC380" s="40"/>
      <c r="AD380" s="40"/>
      <c r="AE380" s="40"/>
      <c r="AF380" s="40"/>
      <c r="AG380" s="40"/>
      <c r="AH380" s="40"/>
      <c r="AI380" s="40"/>
    </row>
    <row r="381" spans="24:35" x14ac:dyDescent="0.25">
      <c r="X381" s="40"/>
      <c r="Y381" s="40"/>
      <c r="Z381" s="40"/>
      <c r="AA381" s="40"/>
      <c r="AB381" s="40"/>
      <c r="AC381" s="40"/>
      <c r="AD381" s="40"/>
      <c r="AE381" s="40"/>
      <c r="AF381" s="40"/>
      <c r="AG381" s="40"/>
      <c r="AH381" s="40"/>
      <c r="AI381" s="40"/>
    </row>
    <row r="382" spans="24:35" x14ac:dyDescent="0.25">
      <c r="X382" s="40"/>
      <c r="Y382" s="40"/>
      <c r="Z382" s="40"/>
      <c r="AA382" s="40"/>
      <c r="AB382" s="40"/>
      <c r="AC382" s="40"/>
      <c r="AD382" s="40"/>
      <c r="AE382" s="40"/>
      <c r="AF382" s="40"/>
      <c r="AG382" s="40"/>
      <c r="AH382" s="40"/>
      <c r="AI382" s="40"/>
    </row>
    <row r="383" spans="24:35" x14ac:dyDescent="0.25">
      <c r="X383" s="40"/>
      <c r="Y383" s="40"/>
      <c r="Z383" s="40"/>
      <c r="AA383" s="40"/>
      <c r="AB383" s="40"/>
      <c r="AC383" s="40"/>
      <c r="AD383" s="40"/>
      <c r="AE383" s="40"/>
      <c r="AF383" s="40"/>
      <c r="AG383" s="40"/>
      <c r="AH383" s="40"/>
      <c r="AI383" s="40"/>
    </row>
    <row r="384" spans="24:35" x14ac:dyDescent="0.25">
      <c r="X384" s="40"/>
      <c r="Y384" s="40"/>
      <c r="Z384" s="40"/>
      <c r="AA384" s="40"/>
      <c r="AB384" s="40"/>
      <c r="AC384" s="40"/>
      <c r="AD384" s="40"/>
      <c r="AE384" s="40"/>
      <c r="AF384" s="40"/>
      <c r="AG384" s="40"/>
      <c r="AH384" s="40"/>
      <c r="AI384" s="40"/>
    </row>
    <row r="385" spans="24:35" x14ac:dyDescent="0.25">
      <c r="X385" s="40"/>
      <c r="Y385" s="40"/>
      <c r="Z385" s="40"/>
      <c r="AA385" s="40"/>
      <c r="AB385" s="40"/>
      <c r="AC385" s="40"/>
      <c r="AD385" s="40"/>
      <c r="AE385" s="40"/>
      <c r="AF385" s="40"/>
      <c r="AG385" s="40"/>
      <c r="AH385" s="40"/>
      <c r="AI385" s="40"/>
    </row>
    <row r="386" spans="24:35" x14ac:dyDescent="0.25">
      <c r="X386" s="40"/>
      <c r="Y386" s="40"/>
      <c r="Z386" s="40"/>
      <c r="AA386" s="40"/>
      <c r="AB386" s="40"/>
      <c r="AC386" s="40"/>
      <c r="AD386" s="40"/>
      <c r="AE386" s="40"/>
      <c r="AF386" s="40"/>
      <c r="AG386" s="40"/>
      <c r="AH386" s="40"/>
      <c r="AI386" s="40"/>
    </row>
    <row r="387" spans="24:35" x14ac:dyDescent="0.25">
      <c r="X387" s="40"/>
      <c r="Y387" s="40"/>
      <c r="Z387" s="40"/>
      <c r="AA387" s="40"/>
      <c r="AB387" s="40"/>
      <c r="AC387" s="40"/>
      <c r="AD387" s="40"/>
      <c r="AE387" s="40"/>
      <c r="AF387" s="40"/>
      <c r="AG387" s="40"/>
      <c r="AH387" s="40"/>
      <c r="AI387" s="40"/>
    </row>
    <row r="388" spans="24:35" x14ac:dyDescent="0.25">
      <c r="X388" s="40"/>
      <c r="Y388" s="40"/>
      <c r="Z388" s="40"/>
      <c r="AA388" s="40"/>
      <c r="AB388" s="40"/>
      <c r="AC388" s="40"/>
      <c r="AD388" s="40"/>
      <c r="AE388" s="40"/>
      <c r="AF388" s="40"/>
      <c r="AG388" s="40"/>
      <c r="AH388" s="40"/>
      <c r="AI388" s="40"/>
    </row>
    <row r="389" spans="24:35" x14ac:dyDescent="0.25">
      <c r="X389" s="40"/>
      <c r="Y389" s="40"/>
      <c r="Z389" s="40"/>
      <c r="AA389" s="40"/>
      <c r="AB389" s="40"/>
      <c r="AC389" s="40"/>
      <c r="AD389" s="40"/>
      <c r="AE389" s="40"/>
      <c r="AF389" s="40"/>
      <c r="AG389" s="40"/>
      <c r="AH389" s="40"/>
      <c r="AI389" s="40"/>
    </row>
    <row r="390" spans="24:35" x14ac:dyDescent="0.25">
      <c r="X390" s="40"/>
      <c r="Y390" s="40"/>
      <c r="Z390" s="40"/>
      <c r="AA390" s="40"/>
      <c r="AB390" s="40"/>
      <c r="AC390" s="40"/>
      <c r="AD390" s="40"/>
      <c r="AE390" s="40"/>
      <c r="AF390" s="40"/>
      <c r="AG390" s="40"/>
      <c r="AH390" s="40"/>
      <c r="AI390" s="40"/>
    </row>
    <row r="391" spans="24:35" x14ac:dyDescent="0.25">
      <c r="X391" s="40"/>
      <c r="Y391" s="40"/>
      <c r="Z391" s="40"/>
      <c r="AA391" s="40"/>
      <c r="AB391" s="40"/>
      <c r="AC391" s="40"/>
      <c r="AD391" s="40"/>
      <c r="AE391" s="40"/>
      <c r="AF391" s="40"/>
      <c r="AG391" s="40"/>
      <c r="AH391" s="40"/>
      <c r="AI391" s="40"/>
    </row>
    <row r="392" spans="24:35" x14ac:dyDescent="0.25">
      <c r="X392" s="40"/>
      <c r="Y392" s="40"/>
      <c r="Z392" s="40"/>
      <c r="AA392" s="40"/>
      <c r="AB392" s="40"/>
      <c r="AC392" s="40"/>
      <c r="AD392" s="40"/>
      <c r="AE392" s="40"/>
      <c r="AF392" s="40"/>
      <c r="AG392" s="40"/>
      <c r="AH392" s="40"/>
      <c r="AI392" s="40"/>
    </row>
    <row r="393" spans="24:35" x14ac:dyDescent="0.25">
      <c r="X393" s="40"/>
      <c r="Y393" s="40"/>
      <c r="Z393" s="40"/>
      <c r="AA393" s="40"/>
      <c r="AB393" s="40"/>
      <c r="AC393" s="40"/>
      <c r="AD393" s="40"/>
      <c r="AE393" s="40"/>
      <c r="AF393" s="40"/>
      <c r="AG393" s="40"/>
      <c r="AH393" s="40"/>
      <c r="AI393" s="40"/>
    </row>
    <row r="394" spans="24:35" x14ac:dyDescent="0.25">
      <c r="X394" s="40"/>
      <c r="Y394" s="40"/>
      <c r="Z394" s="40"/>
      <c r="AA394" s="40"/>
      <c r="AB394" s="40"/>
      <c r="AC394" s="40"/>
      <c r="AD394" s="40"/>
      <c r="AE394" s="40"/>
      <c r="AF394" s="40"/>
      <c r="AG394" s="40"/>
      <c r="AH394" s="40"/>
      <c r="AI394" s="40"/>
    </row>
    <row r="395" spans="24:35" x14ac:dyDescent="0.25">
      <c r="X395" s="40"/>
      <c r="Y395" s="40"/>
      <c r="Z395" s="40"/>
      <c r="AA395" s="40"/>
      <c r="AB395" s="40"/>
      <c r="AC395" s="40"/>
      <c r="AD395" s="40"/>
      <c r="AE395" s="40"/>
      <c r="AF395" s="40"/>
      <c r="AG395" s="40"/>
      <c r="AH395" s="40"/>
      <c r="AI395" s="40"/>
    </row>
    <row r="396" spans="24:35" x14ac:dyDescent="0.25">
      <c r="X396" s="40"/>
      <c r="Y396" s="40"/>
      <c r="Z396" s="40"/>
      <c r="AA396" s="40"/>
      <c r="AB396" s="40"/>
      <c r="AC396" s="40"/>
      <c r="AD396" s="40"/>
      <c r="AE396" s="40"/>
      <c r="AF396" s="40"/>
      <c r="AG396" s="40"/>
      <c r="AH396" s="40"/>
      <c r="AI396" s="40"/>
    </row>
    <row r="397" spans="24:35" x14ac:dyDescent="0.25">
      <c r="X397" s="40"/>
      <c r="Y397" s="40"/>
      <c r="Z397" s="40"/>
      <c r="AA397" s="40"/>
      <c r="AB397" s="40"/>
      <c r="AC397" s="40"/>
      <c r="AD397" s="40"/>
      <c r="AE397" s="40"/>
      <c r="AF397" s="40"/>
      <c r="AG397" s="40"/>
      <c r="AH397" s="40"/>
      <c r="AI397" s="40"/>
    </row>
    <row r="398" spans="24:35" x14ac:dyDescent="0.25">
      <c r="X398" s="40"/>
      <c r="Y398" s="40"/>
      <c r="Z398" s="40"/>
      <c r="AA398" s="40"/>
      <c r="AB398" s="40"/>
      <c r="AC398" s="40"/>
      <c r="AD398" s="40"/>
      <c r="AE398" s="40"/>
      <c r="AF398" s="40"/>
      <c r="AG398" s="40"/>
      <c r="AH398" s="40"/>
      <c r="AI398" s="40"/>
    </row>
    <row r="399" spans="24:35" x14ac:dyDescent="0.25">
      <c r="X399" s="40"/>
      <c r="Y399" s="40"/>
      <c r="Z399" s="40"/>
      <c r="AA399" s="40"/>
      <c r="AB399" s="40"/>
      <c r="AC399" s="40"/>
      <c r="AD399" s="40"/>
      <c r="AE399" s="40"/>
      <c r="AF399" s="40"/>
      <c r="AG399" s="40"/>
      <c r="AH399" s="40"/>
      <c r="AI399" s="40"/>
    </row>
    <row r="400" spans="24:35" x14ac:dyDescent="0.25">
      <c r="X400" s="40"/>
      <c r="Y400" s="40"/>
      <c r="Z400" s="40"/>
      <c r="AA400" s="40"/>
      <c r="AB400" s="40"/>
      <c r="AC400" s="40"/>
      <c r="AD400" s="40"/>
      <c r="AE400" s="40"/>
      <c r="AF400" s="40"/>
      <c r="AG400" s="40"/>
      <c r="AH400" s="40"/>
      <c r="AI400" s="40"/>
    </row>
    <row r="401" spans="24:35" x14ac:dyDescent="0.25">
      <c r="X401" s="40"/>
      <c r="Y401" s="40"/>
      <c r="Z401" s="40"/>
      <c r="AA401" s="40"/>
      <c r="AB401" s="40"/>
      <c r="AC401" s="40"/>
      <c r="AD401" s="40"/>
      <c r="AE401" s="40"/>
      <c r="AF401" s="40"/>
      <c r="AG401" s="40"/>
      <c r="AH401" s="40"/>
      <c r="AI401" s="40"/>
    </row>
    <row r="402" spans="24:35" x14ac:dyDescent="0.25">
      <c r="X402" s="40"/>
      <c r="Y402" s="40"/>
      <c r="Z402" s="40"/>
      <c r="AA402" s="40"/>
      <c r="AB402" s="40"/>
      <c r="AC402" s="40"/>
      <c r="AD402" s="40"/>
      <c r="AE402" s="40"/>
      <c r="AF402" s="40"/>
      <c r="AG402" s="40"/>
      <c r="AH402" s="40"/>
      <c r="AI402" s="40"/>
    </row>
    <row r="403" spans="24:35" x14ac:dyDescent="0.25">
      <c r="X403" s="40"/>
      <c r="Y403" s="40"/>
      <c r="Z403" s="40"/>
      <c r="AA403" s="40"/>
      <c r="AB403" s="40"/>
      <c r="AC403" s="40"/>
      <c r="AD403" s="40"/>
      <c r="AE403" s="40"/>
      <c r="AF403" s="40"/>
      <c r="AG403" s="40"/>
      <c r="AH403" s="40"/>
      <c r="AI403" s="40"/>
    </row>
    <row r="404" spans="24:35" x14ac:dyDescent="0.25">
      <c r="X404" s="40"/>
      <c r="Y404" s="40"/>
      <c r="Z404" s="40"/>
      <c r="AA404" s="40"/>
      <c r="AB404" s="40"/>
      <c r="AC404" s="40"/>
      <c r="AD404" s="40"/>
      <c r="AE404" s="40"/>
      <c r="AF404" s="40"/>
      <c r="AG404" s="40"/>
      <c r="AH404" s="40"/>
      <c r="AI404" s="40"/>
    </row>
    <row r="405" spans="24:35" x14ac:dyDescent="0.25">
      <c r="X405" s="40"/>
      <c r="Y405" s="40"/>
      <c r="Z405" s="40"/>
      <c r="AA405" s="40"/>
      <c r="AB405" s="40"/>
      <c r="AC405" s="40"/>
      <c r="AD405" s="40"/>
      <c r="AE405" s="40"/>
      <c r="AF405" s="40"/>
      <c r="AG405" s="40"/>
      <c r="AH405" s="40"/>
      <c r="AI405" s="40"/>
    </row>
    <row r="406" spans="24:35" x14ac:dyDescent="0.25">
      <c r="X406" s="40"/>
      <c r="Y406" s="40"/>
      <c r="Z406" s="40"/>
      <c r="AA406" s="40"/>
      <c r="AB406" s="40"/>
      <c r="AC406" s="40"/>
      <c r="AD406" s="40"/>
      <c r="AE406" s="40"/>
      <c r="AF406" s="40"/>
      <c r="AG406" s="40"/>
      <c r="AH406" s="40"/>
      <c r="AI406" s="40"/>
    </row>
    <row r="407" spans="24:35" x14ac:dyDescent="0.25">
      <c r="X407" s="40"/>
      <c r="Y407" s="40"/>
      <c r="Z407" s="40"/>
      <c r="AA407" s="40"/>
      <c r="AB407" s="40"/>
      <c r="AC407" s="40"/>
      <c r="AD407" s="40"/>
      <c r="AE407" s="40"/>
      <c r="AF407" s="40"/>
      <c r="AG407" s="40"/>
      <c r="AH407" s="40"/>
      <c r="AI407" s="40"/>
    </row>
    <row r="408" spans="24:35" x14ac:dyDescent="0.25">
      <c r="X408" s="40"/>
      <c r="Y408" s="40"/>
      <c r="Z408" s="40"/>
      <c r="AA408" s="40"/>
      <c r="AB408" s="40"/>
      <c r="AC408" s="40"/>
      <c r="AD408" s="40"/>
      <c r="AE408" s="40"/>
      <c r="AF408" s="40"/>
      <c r="AG408" s="40"/>
      <c r="AH408" s="40"/>
      <c r="AI408" s="40"/>
    </row>
    <row r="409" spans="24:35" x14ac:dyDescent="0.25">
      <c r="X409" s="40"/>
      <c r="Y409" s="40"/>
      <c r="Z409" s="40"/>
      <c r="AA409" s="40"/>
      <c r="AB409" s="40"/>
      <c r="AC409" s="40"/>
      <c r="AD409" s="40"/>
      <c r="AE409" s="40"/>
      <c r="AF409" s="40"/>
      <c r="AG409" s="40"/>
      <c r="AH409" s="40"/>
      <c r="AI409" s="40"/>
    </row>
    <row r="410" spans="24:35" x14ac:dyDescent="0.25">
      <c r="X410" s="40"/>
      <c r="Y410" s="40"/>
      <c r="Z410" s="40"/>
      <c r="AA410" s="40"/>
      <c r="AB410" s="40"/>
      <c r="AC410" s="40"/>
      <c r="AD410" s="40"/>
      <c r="AE410" s="40"/>
      <c r="AF410" s="40"/>
      <c r="AG410" s="40"/>
      <c r="AH410" s="40"/>
      <c r="AI410" s="40"/>
    </row>
    <row r="411" spans="24:35" x14ac:dyDescent="0.25">
      <c r="X411" s="40"/>
      <c r="Y411" s="40"/>
      <c r="Z411" s="40"/>
      <c r="AA411" s="40"/>
      <c r="AB411" s="40"/>
      <c r="AC411" s="40"/>
      <c r="AD411" s="40"/>
      <c r="AE411" s="40"/>
      <c r="AF411" s="40"/>
      <c r="AG411" s="40"/>
      <c r="AH411" s="40"/>
      <c r="AI411" s="40"/>
    </row>
    <row r="412" spans="24:35" x14ac:dyDescent="0.25">
      <c r="X412" s="40"/>
      <c r="Y412" s="40"/>
      <c r="Z412" s="40"/>
      <c r="AA412" s="40"/>
      <c r="AB412" s="40"/>
      <c r="AC412" s="40"/>
      <c r="AD412" s="40"/>
      <c r="AE412" s="40"/>
      <c r="AF412" s="40"/>
      <c r="AG412" s="40"/>
      <c r="AH412" s="40"/>
      <c r="AI412" s="40"/>
    </row>
    <row r="413" spans="24:35" x14ac:dyDescent="0.25">
      <c r="X413" s="40"/>
      <c r="Y413" s="40"/>
      <c r="Z413" s="40"/>
      <c r="AA413" s="40"/>
      <c r="AB413" s="40"/>
      <c r="AC413" s="40"/>
      <c r="AD413" s="40"/>
      <c r="AE413" s="40"/>
      <c r="AF413" s="40"/>
      <c r="AG413" s="40"/>
      <c r="AH413" s="40"/>
      <c r="AI413" s="40"/>
    </row>
    <row r="414" spans="24:35" x14ac:dyDescent="0.25">
      <c r="X414" s="40"/>
      <c r="Y414" s="40"/>
      <c r="Z414" s="40"/>
      <c r="AA414" s="40"/>
      <c r="AB414" s="40"/>
      <c r="AC414" s="40"/>
      <c r="AD414" s="40"/>
      <c r="AE414" s="40"/>
      <c r="AF414" s="40"/>
      <c r="AG414" s="40"/>
      <c r="AH414" s="40"/>
      <c r="AI414" s="40"/>
    </row>
    <row r="415" spans="24:35" x14ac:dyDescent="0.25">
      <c r="X415" s="40"/>
      <c r="Y415" s="40"/>
      <c r="Z415" s="40"/>
      <c r="AA415" s="40"/>
      <c r="AB415" s="40"/>
      <c r="AC415" s="40"/>
      <c r="AD415" s="40"/>
      <c r="AE415" s="40"/>
      <c r="AF415" s="40"/>
      <c r="AG415" s="40"/>
      <c r="AH415" s="40"/>
      <c r="AI415" s="40"/>
    </row>
    <row r="416" spans="24:35" x14ac:dyDescent="0.25">
      <c r="X416" s="40"/>
      <c r="Y416" s="40"/>
      <c r="Z416" s="40"/>
      <c r="AA416" s="40"/>
      <c r="AB416" s="40"/>
      <c r="AC416" s="40"/>
      <c r="AD416" s="40"/>
      <c r="AE416" s="40"/>
      <c r="AF416" s="40"/>
      <c r="AG416" s="40"/>
      <c r="AH416" s="40"/>
      <c r="AI416" s="40"/>
    </row>
    <row r="417" spans="24:35" x14ac:dyDescent="0.25">
      <c r="X417" s="40"/>
      <c r="Y417" s="40"/>
      <c r="Z417" s="40"/>
      <c r="AA417" s="40"/>
      <c r="AB417" s="40"/>
      <c r="AC417" s="40"/>
      <c r="AD417" s="40"/>
      <c r="AE417" s="40"/>
      <c r="AF417" s="40"/>
      <c r="AG417" s="40"/>
      <c r="AH417" s="40"/>
      <c r="AI417" s="40"/>
    </row>
    <row r="418" spans="24:35" x14ac:dyDescent="0.25">
      <c r="X418" s="40"/>
      <c r="Y418" s="40"/>
      <c r="Z418" s="40"/>
      <c r="AA418" s="40"/>
      <c r="AB418" s="40"/>
      <c r="AC418" s="40"/>
      <c r="AD418" s="40"/>
      <c r="AE418" s="40"/>
      <c r="AF418" s="40"/>
      <c r="AG418" s="40"/>
      <c r="AH418" s="40"/>
      <c r="AI418" s="40"/>
    </row>
    <row r="419" spans="24:35" x14ac:dyDescent="0.25">
      <c r="X419" s="40"/>
      <c r="Y419" s="40"/>
      <c r="Z419" s="40"/>
      <c r="AA419" s="40"/>
      <c r="AB419" s="40"/>
      <c r="AC419" s="40"/>
      <c r="AD419" s="40"/>
      <c r="AE419" s="40"/>
      <c r="AF419" s="40"/>
      <c r="AG419" s="40"/>
      <c r="AH419" s="40"/>
      <c r="AI419" s="40"/>
    </row>
    <row r="420" spans="24:35" x14ac:dyDescent="0.25">
      <c r="X420" s="40"/>
      <c r="Y420" s="40"/>
      <c r="Z420" s="40"/>
      <c r="AA420" s="40"/>
      <c r="AB420" s="40"/>
      <c r="AC420" s="40"/>
      <c r="AD420" s="40"/>
      <c r="AE420" s="40"/>
      <c r="AF420" s="40"/>
      <c r="AG420" s="40"/>
      <c r="AH420" s="40"/>
      <c r="AI420" s="40"/>
    </row>
    <row r="421" spans="24:35" x14ac:dyDescent="0.25">
      <c r="X421" s="40"/>
      <c r="Y421" s="40"/>
      <c r="Z421" s="40"/>
      <c r="AA421" s="40"/>
      <c r="AB421" s="40"/>
      <c r="AC421" s="40"/>
      <c r="AD421" s="40"/>
      <c r="AE421" s="40"/>
      <c r="AF421" s="40"/>
      <c r="AG421" s="40"/>
      <c r="AH421" s="40"/>
      <c r="AI421" s="40"/>
    </row>
    <row r="422" spans="24:35" x14ac:dyDescent="0.25">
      <c r="X422" s="40"/>
      <c r="Y422" s="40"/>
      <c r="Z422" s="40"/>
      <c r="AA422" s="40"/>
      <c r="AB422" s="40"/>
      <c r="AC422" s="40"/>
      <c r="AD422" s="40"/>
      <c r="AE422" s="40"/>
      <c r="AF422" s="40"/>
      <c r="AG422" s="40"/>
      <c r="AH422" s="40"/>
      <c r="AI422" s="40"/>
    </row>
    <row r="423" spans="24:35" x14ac:dyDescent="0.25">
      <c r="X423" s="40"/>
      <c r="Y423" s="40"/>
      <c r="Z423" s="40"/>
      <c r="AA423" s="40"/>
      <c r="AB423" s="40"/>
      <c r="AC423" s="40"/>
      <c r="AD423" s="40"/>
      <c r="AE423" s="40"/>
      <c r="AF423" s="40"/>
      <c r="AG423" s="40"/>
      <c r="AH423" s="40"/>
      <c r="AI423" s="40"/>
    </row>
    <row r="424" spans="24:35" x14ac:dyDescent="0.25">
      <c r="X424" s="40"/>
      <c r="Y424" s="40"/>
      <c r="Z424" s="40"/>
      <c r="AA424" s="40"/>
      <c r="AB424" s="40"/>
      <c r="AC424" s="40"/>
      <c r="AD424" s="40"/>
      <c r="AE424" s="40"/>
      <c r="AF424" s="40"/>
      <c r="AG424" s="40"/>
      <c r="AH424" s="40"/>
      <c r="AI424" s="40"/>
    </row>
    <row r="425" spans="24:35" x14ac:dyDescent="0.25">
      <c r="X425" s="40"/>
      <c r="Y425" s="40"/>
      <c r="Z425" s="40"/>
      <c r="AA425" s="40"/>
      <c r="AB425" s="40"/>
      <c r="AC425" s="40"/>
      <c r="AD425" s="40"/>
      <c r="AE425" s="40"/>
      <c r="AF425" s="40"/>
      <c r="AG425" s="40"/>
      <c r="AH425" s="40"/>
      <c r="AI425" s="40"/>
    </row>
    <row r="426" spans="24:35" x14ac:dyDescent="0.25">
      <c r="X426" s="40"/>
      <c r="Y426" s="40"/>
      <c r="Z426" s="40"/>
      <c r="AA426" s="40"/>
      <c r="AB426" s="40"/>
      <c r="AC426" s="40"/>
      <c r="AD426" s="40"/>
      <c r="AE426" s="40"/>
      <c r="AF426" s="40"/>
      <c r="AG426" s="40"/>
      <c r="AH426" s="40"/>
      <c r="AI426" s="40"/>
    </row>
    <row r="427" spans="24:35" x14ac:dyDescent="0.25">
      <c r="X427" s="40"/>
      <c r="Y427" s="40"/>
      <c r="Z427" s="40"/>
      <c r="AA427" s="40"/>
      <c r="AB427" s="40"/>
      <c r="AC427" s="40"/>
      <c r="AD427" s="40"/>
      <c r="AE427" s="40"/>
      <c r="AF427" s="40"/>
      <c r="AG427" s="40"/>
      <c r="AH427" s="40"/>
      <c r="AI427" s="40"/>
    </row>
    <row r="428" spans="24:35" x14ac:dyDescent="0.25">
      <c r="X428" s="40"/>
      <c r="Y428" s="40"/>
      <c r="Z428" s="40"/>
      <c r="AA428" s="40"/>
      <c r="AB428" s="40"/>
      <c r="AC428" s="40"/>
      <c r="AD428" s="40"/>
      <c r="AE428" s="40"/>
      <c r="AF428" s="40"/>
      <c r="AG428" s="40"/>
      <c r="AH428" s="40"/>
      <c r="AI428" s="40"/>
    </row>
    <row r="429" spans="24:35" x14ac:dyDescent="0.25">
      <c r="X429" s="40"/>
      <c r="Y429" s="40"/>
      <c r="Z429" s="40"/>
      <c r="AA429" s="40"/>
      <c r="AB429" s="40"/>
      <c r="AC429" s="40"/>
      <c r="AD429" s="40"/>
      <c r="AE429" s="40"/>
      <c r="AF429" s="40"/>
      <c r="AG429" s="40"/>
      <c r="AH429" s="40"/>
      <c r="AI429" s="40"/>
    </row>
    <row r="430" spans="24:35" x14ac:dyDescent="0.25">
      <c r="X430" s="40"/>
      <c r="Y430" s="40"/>
      <c r="Z430" s="40"/>
      <c r="AA430" s="40"/>
      <c r="AB430" s="40"/>
      <c r="AC430" s="40"/>
      <c r="AD430" s="40"/>
      <c r="AE430" s="40"/>
      <c r="AF430" s="40"/>
      <c r="AG430" s="40"/>
      <c r="AH430" s="40"/>
      <c r="AI430" s="40"/>
    </row>
    <row r="431" spans="24:35" x14ac:dyDescent="0.25">
      <c r="X431" s="40"/>
      <c r="Y431" s="40"/>
      <c r="Z431" s="40"/>
      <c r="AA431" s="40"/>
      <c r="AB431" s="40"/>
      <c r="AC431" s="40"/>
      <c r="AD431" s="40"/>
      <c r="AE431" s="40"/>
      <c r="AF431" s="40"/>
      <c r="AG431" s="40"/>
      <c r="AH431" s="40"/>
      <c r="AI431" s="40"/>
    </row>
    <row r="432" spans="24:35" x14ac:dyDescent="0.25">
      <c r="X432" s="40"/>
      <c r="Y432" s="40"/>
      <c r="Z432" s="40"/>
      <c r="AA432" s="40"/>
      <c r="AB432" s="40"/>
      <c r="AC432" s="40"/>
      <c r="AD432" s="40"/>
      <c r="AE432" s="40"/>
      <c r="AF432" s="40"/>
      <c r="AG432" s="40"/>
      <c r="AH432" s="40"/>
      <c r="AI432" s="40"/>
    </row>
    <row r="433" spans="24:35" x14ac:dyDescent="0.25">
      <c r="X433" s="40"/>
      <c r="Y433" s="40"/>
      <c r="Z433" s="40"/>
      <c r="AA433" s="40"/>
      <c r="AB433" s="40"/>
      <c r="AC433" s="40"/>
      <c r="AD433" s="40"/>
      <c r="AE433" s="40"/>
      <c r="AF433" s="40"/>
      <c r="AG433" s="40"/>
      <c r="AH433" s="40"/>
      <c r="AI433" s="40"/>
    </row>
    <row r="434" spans="24:35" x14ac:dyDescent="0.25">
      <c r="X434" s="40"/>
      <c r="Y434" s="40"/>
      <c r="Z434" s="40"/>
      <c r="AA434" s="40"/>
      <c r="AB434" s="40"/>
      <c r="AC434" s="40"/>
      <c r="AD434" s="40"/>
      <c r="AE434" s="40"/>
      <c r="AF434" s="40"/>
      <c r="AG434" s="40"/>
      <c r="AH434" s="40"/>
      <c r="AI434" s="40"/>
    </row>
    <row r="435" spans="24:35" x14ac:dyDescent="0.25">
      <c r="X435" s="40"/>
      <c r="Y435" s="40"/>
      <c r="Z435" s="40"/>
      <c r="AA435" s="40"/>
      <c r="AB435" s="40"/>
      <c r="AC435" s="40"/>
      <c r="AD435" s="40"/>
      <c r="AE435" s="40"/>
      <c r="AF435" s="40"/>
      <c r="AG435" s="40"/>
      <c r="AH435" s="40"/>
      <c r="AI435" s="40"/>
    </row>
    <row r="436" spans="24:35" x14ac:dyDescent="0.25">
      <c r="X436" s="40"/>
      <c r="Y436" s="40"/>
      <c r="Z436" s="40"/>
      <c r="AA436" s="40"/>
      <c r="AB436" s="40"/>
      <c r="AC436" s="40"/>
      <c r="AD436" s="40"/>
      <c r="AE436" s="40"/>
      <c r="AF436" s="40"/>
      <c r="AG436" s="40"/>
      <c r="AH436" s="40"/>
      <c r="AI436" s="40"/>
    </row>
    <row r="437" spans="24:35" x14ac:dyDescent="0.25">
      <c r="X437" s="40"/>
      <c r="Y437" s="40"/>
      <c r="Z437" s="40"/>
      <c r="AA437" s="40"/>
      <c r="AB437" s="40"/>
      <c r="AC437" s="40"/>
      <c r="AD437" s="40"/>
      <c r="AE437" s="40"/>
      <c r="AF437" s="40"/>
      <c r="AG437" s="40"/>
      <c r="AH437" s="40"/>
      <c r="AI437" s="40"/>
    </row>
    <row r="438" spans="24:35" x14ac:dyDescent="0.25">
      <c r="X438" s="40"/>
      <c r="Y438" s="40"/>
      <c r="Z438" s="40"/>
      <c r="AA438" s="40"/>
      <c r="AB438" s="40"/>
      <c r="AC438" s="40"/>
      <c r="AD438" s="40"/>
      <c r="AE438" s="40"/>
      <c r="AF438" s="40"/>
      <c r="AG438" s="40"/>
      <c r="AH438" s="40"/>
      <c r="AI438" s="40"/>
    </row>
    <row r="439" spans="24:35" x14ac:dyDescent="0.25">
      <c r="X439" s="40"/>
      <c r="Y439" s="40"/>
      <c r="Z439" s="40"/>
      <c r="AA439" s="40"/>
      <c r="AB439" s="40"/>
      <c r="AC439" s="40"/>
      <c r="AD439" s="40"/>
      <c r="AE439" s="40"/>
      <c r="AF439" s="40"/>
      <c r="AG439" s="40"/>
      <c r="AH439" s="40"/>
      <c r="AI439" s="40"/>
    </row>
    <row r="440" spans="24:35" x14ac:dyDescent="0.25">
      <c r="X440" s="40"/>
      <c r="Y440" s="40"/>
      <c r="Z440" s="40"/>
      <c r="AA440" s="40"/>
      <c r="AB440" s="40"/>
      <c r="AC440" s="40"/>
      <c r="AD440" s="40"/>
      <c r="AE440" s="40"/>
      <c r="AF440" s="40"/>
      <c r="AG440" s="40"/>
      <c r="AH440" s="40"/>
      <c r="AI440" s="40"/>
    </row>
    <row r="441" spans="24:35" x14ac:dyDescent="0.25">
      <c r="X441" s="40"/>
      <c r="Y441" s="40"/>
      <c r="Z441" s="40"/>
      <c r="AA441" s="40"/>
      <c r="AB441" s="40"/>
      <c r="AC441" s="40"/>
      <c r="AD441" s="40"/>
      <c r="AE441" s="40"/>
      <c r="AF441" s="40"/>
      <c r="AG441" s="40"/>
      <c r="AH441" s="40"/>
      <c r="AI441" s="40"/>
    </row>
    <row r="442" spans="24:35" x14ac:dyDescent="0.25">
      <c r="X442" s="40"/>
      <c r="Y442" s="40"/>
      <c r="Z442" s="40"/>
      <c r="AA442" s="40"/>
      <c r="AB442" s="40"/>
      <c r="AC442" s="40"/>
      <c r="AD442" s="40"/>
      <c r="AE442" s="40"/>
      <c r="AF442" s="40"/>
      <c r="AG442" s="40"/>
      <c r="AH442" s="40"/>
      <c r="AI442" s="40"/>
    </row>
    <row r="443" spans="24:35" x14ac:dyDescent="0.25">
      <c r="X443" s="40"/>
      <c r="Y443" s="40"/>
      <c r="Z443" s="40"/>
      <c r="AA443" s="40"/>
      <c r="AB443" s="40"/>
      <c r="AC443" s="40"/>
      <c r="AD443" s="40"/>
      <c r="AE443" s="40"/>
      <c r="AF443" s="40"/>
      <c r="AG443" s="40"/>
      <c r="AH443" s="40"/>
      <c r="AI443" s="40"/>
    </row>
    <row r="444" spans="24:35" x14ac:dyDescent="0.25">
      <c r="X444" s="40"/>
      <c r="Y444" s="40"/>
      <c r="Z444" s="40"/>
      <c r="AA444" s="40"/>
      <c r="AB444" s="40"/>
      <c r="AC444" s="40"/>
      <c r="AD444" s="40"/>
      <c r="AE444" s="40"/>
      <c r="AF444" s="40"/>
      <c r="AG444" s="40"/>
      <c r="AH444" s="40"/>
      <c r="AI444" s="40"/>
    </row>
    <row r="445" spans="24:35" x14ac:dyDescent="0.25">
      <c r="X445" s="40"/>
      <c r="Y445" s="40"/>
      <c r="Z445" s="40"/>
      <c r="AA445" s="40"/>
      <c r="AB445" s="40"/>
      <c r="AC445" s="40"/>
      <c r="AD445" s="40"/>
      <c r="AE445" s="40"/>
      <c r="AF445" s="40"/>
      <c r="AG445" s="40"/>
      <c r="AH445" s="40"/>
      <c r="AI445" s="40"/>
    </row>
    <row r="446" spans="24:35" x14ac:dyDescent="0.25">
      <c r="X446" s="40"/>
      <c r="Y446" s="40"/>
      <c r="Z446" s="40"/>
      <c r="AA446" s="40"/>
      <c r="AB446" s="40"/>
      <c r="AC446" s="40"/>
      <c r="AD446" s="40"/>
      <c r="AE446" s="40"/>
      <c r="AF446" s="40"/>
      <c r="AG446" s="40"/>
      <c r="AH446" s="40"/>
      <c r="AI446" s="40"/>
    </row>
    <row r="447" spans="24:35" x14ac:dyDescent="0.25">
      <c r="X447" s="40"/>
      <c r="Y447" s="40"/>
      <c r="Z447" s="40"/>
      <c r="AA447" s="40"/>
      <c r="AB447" s="40"/>
      <c r="AC447" s="40"/>
      <c r="AD447" s="40"/>
      <c r="AE447" s="40"/>
      <c r="AF447" s="40"/>
      <c r="AG447" s="40"/>
      <c r="AH447" s="40"/>
      <c r="AI447" s="40"/>
    </row>
    <row r="448" spans="24:35" x14ac:dyDescent="0.25">
      <c r="X448" s="40"/>
      <c r="Y448" s="40"/>
      <c r="Z448" s="40"/>
      <c r="AA448" s="40"/>
      <c r="AB448" s="40"/>
      <c r="AC448" s="40"/>
      <c r="AD448" s="40"/>
      <c r="AE448" s="40"/>
      <c r="AF448" s="40"/>
      <c r="AG448" s="40"/>
      <c r="AH448" s="40"/>
      <c r="AI448" s="40"/>
    </row>
    <row r="449" spans="24:35" x14ac:dyDescent="0.25">
      <c r="X449" s="40"/>
      <c r="Y449" s="40"/>
      <c r="Z449" s="40"/>
      <c r="AA449" s="40"/>
      <c r="AB449" s="40"/>
      <c r="AC449" s="40"/>
      <c r="AD449" s="40"/>
      <c r="AE449" s="40"/>
      <c r="AF449" s="40"/>
      <c r="AG449" s="40"/>
      <c r="AH449" s="40"/>
      <c r="AI449" s="40"/>
    </row>
    <row r="450" spans="24:35" x14ac:dyDescent="0.25">
      <c r="X450" s="40"/>
      <c r="Y450" s="40"/>
      <c r="Z450" s="40"/>
      <c r="AA450" s="40"/>
      <c r="AB450" s="40"/>
      <c r="AC450" s="40"/>
      <c r="AD450" s="40"/>
      <c r="AE450" s="40"/>
      <c r="AF450" s="40"/>
      <c r="AG450" s="40"/>
      <c r="AH450" s="40"/>
      <c r="AI450" s="40"/>
    </row>
    <row r="451" spans="24:35" x14ac:dyDescent="0.25">
      <c r="X451" s="40"/>
      <c r="Y451" s="40"/>
      <c r="Z451" s="40"/>
      <c r="AA451" s="40"/>
      <c r="AB451" s="40"/>
      <c r="AC451" s="40"/>
      <c r="AD451" s="40"/>
      <c r="AE451" s="40"/>
      <c r="AF451" s="40"/>
      <c r="AG451" s="40"/>
      <c r="AH451" s="40"/>
      <c r="AI451" s="40"/>
    </row>
    <row r="452" spans="24:35" x14ac:dyDescent="0.25">
      <c r="X452" s="40"/>
      <c r="Y452" s="40"/>
      <c r="Z452" s="40"/>
      <c r="AA452" s="40"/>
      <c r="AB452" s="40"/>
      <c r="AC452" s="40"/>
      <c r="AD452" s="40"/>
      <c r="AE452" s="40"/>
      <c r="AF452" s="40"/>
      <c r="AG452" s="40"/>
      <c r="AH452" s="40"/>
      <c r="AI452" s="40"/>
    </row>
    <row r="453" spans="24:35" x14ac:dyDescent="0.25">
      <c r="X453" s="40"/>
      <c r="Y453" s="40"/>
      <c r="Z453" s="40"/>
      <c r="AA453" s="40"/>
      <c r="AB453" s="40"/>
      <c r="AC453" s="40"/>
      <c r="AD453" s="40"/>
      <c r="AE453" s="40"/>
      <c r="AF453" s="40"/>
      <c r="AG453" s="40"/>
      <c r="AH453" s="40"/>
      <c r="AI453" s="40"/>
    </row>
    <row r="454" spans="24:35" x14ac:dyDescent="0.25">
      <c r="X454" s="40"/>
      <c r="Y454" s="40"/>
      <c r="Z454" s="40"/>
      <c r="AA454" s="40"/>
      <c r="AB454" s="40"/>
      <c r="AC454" s="40"/>
      <c r="AD454" s="40"/>
      <c r="AE454" s="40"/>
      <c r="AF454" s="40"/>
      <c r="AG454" s="40"/>
      <c r="AH454" s="40"/>
      <c r="AI454" s="40"/>
    </row>
    <row r="455" spans="24:35" x14ac:dyDescent="0.25">
      <c r="X455" s="40"/>
      <c r="Y455" s="40"/>
      <c r="Z455" s="40"/>
      <c r="AA455" s="40"/>
      <c r="AB455" s="40"/>
      <c r="AC455" s="40"/>
      <c r="AD455" s="40"/>
      <c r="AE455" s="40"/>
      <c r="AF455" s="40"/>
      <c r="AG455" s="40"/>
      <c r="AH455" s="40"/>
      <c r="AI455" s="40"/>
    </row>
    <row r="456" spans="24:35" x14ac:dyDescent="0.25">
      <c r="X456" s="40"/>
      <c r="Y456" s="40"/>
      <c r="Z456" s="40"/>
      <c r="AA456" s="40"/>
      <c r="AB456" s="40"/>
      <c r="AC456" s="40"/>
      <c r="AD456" s="40"/>
      <c r="AE456" s="40"/>
      <c r="AF456" s="40"/>
      <c r="AG456" s="40"/>
      <c r="AH456" s="40"/>
      <c r="AI456" s="40"/>
    </row>
    <row r="457" spans="24:35" x14ac:dyDescent="0.25">
      <c r="X457" s="40"/>
      <c r="Y457" s="40"/>
      <c r="Z457" s="40"/>
      <c r="AA457" s="40"/>
      <c r="AB457" s="40"/>
      <c r="AC457" s="40"/>
      <c r="AD457" s="40"/>
      <c r="AE457" s="40"/>
      <c r="AF457" s="40"/>
      <c r="AG457" s="40"/>
      <c r="AH457" s="40"/>
      <c r="AI457" s="40"/>
    </row>
    <row r="458" spans="24:35" x14ac:dyDescent="0.25">
      <c r="X458" s="40"/>
      <c r="Y458" s="40"/>
      <c r="Z458" s="40"/>
      <c r="AA458" s="40"/>
      <c r="AB458" s="40"/>
      <c r="AC458" s="40"/>
      <c r="AD458" s="40"/>
      <c r="AE458" s="40"/>
      <c r="AF458" s="40"/>
      <c r="AG458" s="40"/>
      <c r="AH458" s="40"/>
      <c r="AI458" s="40"/>
    </row>
    <row r="459" spans="24:35" x14ac:dyDescent="0.25">
      <c r="X459" s="40"/>
      <c r="Y459" s="40"/>
      <c r="Z459" s="40"/>
      <c r="AA459" s="40"/>
      <c r="AB459" s="40"/>
      <c r="AC459" s="40"/>
      <c r="AD459" s="40"/>
      <c r="AE459" s="40"/>
      <c r="AF459" s="40"/>
      <c r="AG459" s="40"/>
      <c r="AH459" s="40"/>
      <c r="AI459" s="40"/>
    </row>
    <row r="460" spans="24:35" x14ac:dyDescent="0.25">
      <c r="X460" s="40"/>
      <c r="Y460" s="40"/>
      <c r="Z460" s="40"/>
      <c r="AA460" s="40"/>
      <c r="AB460" s="40"/>
      <c r="AC460" s="40"/>
      <c r="AD460" s="40"/>
      <c r="AE460" s="40"/>
      <c r="AF460" s="40"/>
      <c r="AG460" s="40"/>
      <c r="AH460" s="40"/>
      <c r="AI460" s="40"/>
    </row>
    <row r="461" spans="24:35" x14ac:dyDescent="0.25">
      <c r="X461" s="40"/>
      <c r="Y461" s="40"/>
      <c r="Z461" s="40"/>
      <c r="AA461" s="40"/>
      <c r="AB461" s="40"/>
      <c r="AC461" s="40"/>
      <c r="AD461" s="40"/>
      <c r="AE461" s="40"/>
      <c r="AF461" s="40"/>
      <c r="AG461" s="40"/>
      <c r="AH461" s="40"/>
      <c r="AI461" s="40"/>
    </row>
    <row r="462" spans="24:35" x14ac:dyDescent="0.25">
      <c r="X462" s="40"/>
      <c r="Y462" s="40"/>
      <c r="Z462" s="40"/>
      <c r="AA462" s="40"/>
      <c r="AB462" s="40"/>
      <c r="AC462" s="40"/>
      <c r="AD462" s="40"/>
      <c r="AE462" s="40"/>
      <c r="AF462" s="40"/>
      <c r="AG462" s="40"/>
      <c r="AH462" s="40"/>
      <c r="AI462" s="40"/>
    </row>
    <row r="463" spans="24:35" x14ac:dyDescent="0.25">
      <c r="X463" s="40"/>
      <c r="Y463" s="40"/>
      <c r="Z463" s="40"/>
      <c r="AA463" s="40"/>
      <c r="AB463" s="40"/>
      <c r="AC463" s="40"/>
      <c r="AD463" s="40"/>
      <c r="AE463" s="40"/>
      <c r="AF463" s="40"/>
      <c r="AG463" s="40"/>
      <c r="AH463" s="40"/>
      <c r="AI463" s="40"/>
    </row>
    <row r="464" spans="24:35" x14ac:dyDescent="0.25">
      <c r="X464" s="40"/>
      <c r="Y464" s="40"/>
      <c r="Z464" s="40"/>
      <c r="AA464" s="40"/>
      <c r="AB464" s="40"/>
      <c r="AC464" s="40"/>
      <c r="AD464" s="40"/>
      <c r="AE464" s="40"/>
      <c r="AF464" s="40"/>
      <c r="AG464" s="40"/>
      <c r="AH464" s="40"/>
      <c r="AI464" s="40"/>
    </row>
    <row r="465" spans="24:35" x14ac:dyDescent="0.25">
      <c r="X465" s="40"/>
      <c r="Y465" s="40"/>
      <c r="Z465" s="40"/>
      <c r="AA465" s="40"/>
      <c r="AB465" s="40"/>
      <c r="AC465" s="40"/>
      <c r="AD465" s="40"/>
      <c r="AE465" s="40"/>
      <c r="AF465" s="40"/>
      <c r="AG465" s="40"/>
      <c r="AH465" s="40"/>
      <c r="AI465" s="40"/>
    </row>
    <row r="466" spans="24:35" x14ac:dyDescent="0.25">
      <c r="X466" s="40"/>
      <c r="Y466" s="40"/>
      <c r="Z466" s="40"/>
      <c r="AA466" s="40"/>
      <c r="AB466" s="40"/>
      <c r="AC466" s="40"/>
      <c r="AD466" s="40"/>
      <c r="AE466" s="40"/>
      <c r="AF466" s="40"/>
      <c r="AG466" s="40"/>
      <c r="AH466" s="40"/>
      <c r="AI466" s="40"/>
    </row>
    <row r="467" spans="24:35" x14ac:dyDescent="0.25">
      <c r="X467" s="40"/>
      <c r="Y467" s="40"/>
      <c r="Z467" s="40"/>
      <c r="AA467" s="40"/>
      <c r="AB467" s="40"/>
      <c r="AC467" s="40"/>
      <c r="AD467" s="40"/>
      <c r="AE467" s="40"/>
      <c r="AF467" s="40"/>
      <c r="AG467" s="40"/>
      <c r="AH467" s="40"/>
      <c r="AI467" s="40"/>
    </row>
    <row r="468" spans="24:35" x14ac:dyDescent="0.25">
      <c r="X468" s="40"/>
      <c r="Y468" s="40"/>
      <c r="Z468" s="40"/>
      <c r="AA468" s="40"/>
      <c r="AB468" s="40"/>
      <c r="AC468" s="40"/>
      <c r="AD468" s="40"/>
      <c r="AE468" s="40"/>
      <c r="AF468" s="40"/>
      <c r="AG468" s="40"/>
      <c r="AH468" s="40"/>
      <c r="AI468" s="40"/>
    </row>
    <row r="469" spans="24:35" x14ac:dyDescent="0.25">
      <c r="X469" s="40"/>
      <c r="Y469" s="40"/>
      <c r="Z469" s="40"/>
      <c r="AA469" s="40"/>
      <c r="AB469" s="40"/>
      <c r="AC469" s="40"/>
      <c r="AD469" s="40"/>
      <c r="AE469" s="40"/>
      <c r="AF469" s="40"/>
      <c r="AG469" s="40"/>
      <c r="AH469" s="40"/>
      <c r="AI469" s="40"/>
    </row>
    <row r="470" spans="24:35" x14ac:dyDescent="0.25">
      <c r="X470" s="40"/>
      <c r="Y470" s="40"/>
      <c r="Z470" s="40"/>
      <c r="AA470" s="40"/>
      <c r="AB470" s="40"/>
      <c r="AC470" s="40"/>
      <c r="AD470" s="40"/>
      <c r="AE470" s="40"/>
      <c r="AF470" s="40"/>
      <c r="AG470" s="40"/>
      <c r="AH470" s="40"/>
      <c r="AI470" s="40"/>
    </row>
    <row r="471" spans="24:35" x14ac:dyDescent="0.25">
      <c r="X471" s="40"/>
      <c r="Y471" s="40"/>
      <c r="Z471" s="40"/>
      <c r="AA471" s="40"/>
      <c r="AB471" s="40"/>
      <c r="AC471" s="40"/>
      <c r="AD471" s="40"/>
      <c r="AE471" s="40"/>
      <c r="AF471" s="40"/>
      <c r="AG471" s="40"/>
      <c r="AH471" s="40"/>
      <c r="AI471" s="40"/>
    </row>
    <row r="472" spans="24:35" x14ac:dyDescent="0.25">
      <c r="X472" s="40"/>
      <c r="Y472" s="40"/>
      <c r="Z472" s="40"/>
      <c r="AA472" s="40"/>
      <c r="AB472" s="40"/>
      <c r="AC472" s="40"/>
      <c r="AD472" s="40"/>
      <c r="AE472" s="40"/>
      <c r="AF472" s="40"/>
      <c r="AG472" s="40"/>
      <c r="AH472" s="40"/>
      <c r="AI472" s="40"/>
    </row>
    <row r="473" spans="24:35" x14ac:dyDescent="0.25">
      <c r="X473" s="40"/>
      <c r="Y473" s="40"/>
      <c r="Z473" s="40"/>
      <c r="AA473" s="40"/>
      <c r="AB473" s="40"/>
      <c r="AC473" s="40"/>
      <c r="AD473" s="40"/>
      <c r="AE473" s="40"/>
      <c r="AF473" s="40"/>
      <c r="AG473" s="40"/>
      <c r="AH473" s="40"/>
      <c r="AI473" s="40"/>
    </row>
    <row r="474" spans="24:35" x14ac:dyDescent="0.25">
      <c r="X474" s="40"/>
      <c r="Y474" s="40"/>
      <c r="Z474" s="40"/>
      <c r="AA474" s="40"/>
      <c r="AB474" s="40"/>
      <c r="AC474" s="40"/>
      <c r="AD474" s="40"/>
      <c r="AE474" s="40"/>
      <c r="AF474" s="40"/>
      <c r="AG474" s="40"/>
      <c r="AH474" s="40"/>
      <c r="AI474" s="40"/>
    </row>
    <row r="475" spans="24:35" x14ac:dyDescent="0.25">
      <c r="X475" s="40"/>
      <c r="Y475" s="40"/>
      <c r="Z475" s="40"/>
      <c r="AA475" s="40"/>
      <c r="AB475" s="40"/>
      <c r="AC475" s="40"/>
      <c r="AD475" s="40"/>
      <c r="AE475" s="40"/>
      <c r="AF475" s="40"/>
      <c r="AG475" s="40"/>
      <c r="AH475" s="40"/>
      <c r="AI475" s="40"/>
    </row>
    <row r="476" spans="24:35" x14ac:dyDescent="0.25">
      <c r="X476" s="40"/>
      <c r="Y476" s="40"/>
      <c r="Z476" s="40"/>
      <c r="AA476" s="40"/>
      <c r="AB476" s="40"/>
      <c r="AC476" s="40"/>
      <c r="AD476" s="40"/>
      <c r="AE476" s="40"/>
      <c r="AF476" s="40"/>
      <c r="AG476" s="40"/>
      <c r="AH476" s="40"/>
      <c r="AI476" s="40"/>
    </row>
    <row r="477" spans="24:35" x14ac:dyDescent="0.25">
      <c r="X477" s="40"/>
      <c r="Y477" s="40"/>
      <c r="Z477" s="40"/>
      <c r="AA477" s="40"/>
      <c r="AB477" s="40"/>
      <c r="AC477" s="40"/>
      <c r="AD477" s="40"/>
      <c r="AE477" s="40"/>
      <c r="AF477" s="40"/>
      <c r="AG477" s="40"/>
      <c r="AH477" s="40"/>
      <c r="AI477" s="40"/>
    </row>
    <row r="478" spans="24:35" x14ac:dyDescent="0.25">
      <c r="X478" s="40"/>
      <c r="Y478" s="40"/>
      <c r="Z478" s="40"/>
      <c r="AA478" s="40"/>
      <c r="AB478" s="40"/>
      <c r="AC478" s="40"/>
      <c r="AD478" s="40"/>
      <c r="AE478" s="40"/>
      <c r="AF478" s="40"/>
      <c r="AG478" s="40"/>
      <c r="AH478" s="40"/>
      <c r="AI478" s="40"/>
    </row>
    <row r="479" spans="24:35" x14ac:dyDescent="0.25">
      <c r="X479" s="40"/>
      <c r="Y479" s="40"/>
      <c r="Z479" s="40"/>
      <c r="AA479" s="40"/>
      <c r="AB479" s="40"/>
      <c r="AC479" s="40"/>
      <c r="AD479" s="40"/>
      <c r="AE479" s="40"/>
      <c r="AF479" s="40"/>
      <c r="AG479" s="40"/>
      <c r="AH479" s="40"/>
      <c r="AI479" s="40"/>
    </row>
    <row r="480" spans="24:35" x14ac:dyDescent="0.25">
      <c r="X480" s="40"/>
      <c r="Y480" s="40"/>
      <c r="Z480" s="40"/>
      <c r="AA480" s="40"/>
      <c r="AB480" s="40"/>
      <c r="AC480" s="40"/>
      <c r="AD480" s="40"/>
      <c r="AE480" s="40"/>
      <c r="AF480" s="40"/>
      <c r="AG480" s="40"/>
      <c r="AH480" s="40"/>
      <c r="AI480" s="40"/>
    </row>
    <row r="481" spans="24:35" x14ac:dyDescent="0.25">
      <c r="X481" s="40"/>
      <c r="Y481" s="40"/>
      <c r="Z481" s="40"/>
      <c r="AA481" s="40"/>
      <c r="AB481" s="40"/>
      <c r="AC481" s="40"/>
      <c r="AD481" s="40"/>
      <c r="AE481" s="40"/>
      <c r="AF481" s="40"/>
      <c r="AG481" s="40"/>
      <c r="AH481" s="40"/>
      <c r="AI481" s="40"/>
    </row>
    <row r="482" spans="24:35" x14ac:dyDescent="0.25">
      <c r="X482" s="40"/>
      <c r="Y482" s="40"/>
      <c r="Z482" s="40"/>
      <c r="AA482" s="40"/>
      <c r="AB482" s="40"/>
      <c r="AC482" s="40"/>
      <c r="AD482" s="40"/>
      <c r="AE482" s="40"/>
      <c r="AF482" s="40"/>
      <c r="AG482" s="40"/>
      <c r="AH482" s="40"/>
      <c r="AI482" s="40"/>
    </row>
    <row r="483" spans="24:35" x14ac:dyDescent="0.25">
      <c r="X483" s="40"/>
      <c r="Y483" s="40"/>
      <c r="Z483" s="40"/>
      <c r="AA483" s="40"/>
      <c r="AB483" s="40"/>
      <c r="AC483" s="40"/>
      <c r="AD483" s="40"/>
      <c r="AE483" s="40"/>
      <c r="AF483" s="40"/>
      <c r="AG483" s="40"/>
      <c r="AH483" s="40"/>
      <c r="AI483" s="40"/>
    </row>
    <row r="484" spans="24:35" x14ac:dyDescent="0.25">
      <c r="X484" s="40"/>
      <c r="Y484" s="40"/>
      <c r="Z484" s="40"/>
      <c r="AA484" s="40"/>
      <c r="AB484" s="40"/>
      <c r="AC484" s="40"/>
      <c r="AD484" s="40"/>
      <c r="AE484" s="40"/>
      <c r="AF484" s="40"/>
      <c r="AG484" s="40"/>
      <c r="AH484" s="40"/>
      <c r="AI484" s="40"/>
    </row>
    <row r="485" spans="24:35" x14ac:dyDescent="0.25">
      <c r="X485" s="40"/>
      <c r="Y485" s="40"/>
      <c r="Z485" s="40"/>
      <c r="AA485" s="40"/>
      <c r="AB485" s="40"/>
      <c r="AC485" s="40"/>
      <c r="AD485" s="40"/>
      <c r="AE485" s="40"/>
      <c r="AF485" s="40"/>
      <c r="AG485" s="40"/>
      <c r="AH485" s="40"/>
      <c r="AI485" s="40"/>
    </row>
    <row r="486" spans="24:35" x14ac:dyDescent="0.25">
      <c r="X486" s="40"/>
      <c r="Y486" s="40"/>
      <c r="Z486" s="40"/>
      <c r="AA486" s="40"/>
      <c r="AB486" s="40"/>
      <c r="AC486" s="40"/>
      <c r="AD486" s="40"/>
      <c r="AE486" s="40"/>
      <c r="AF486" s="40"/>
      <c r="AG486" s="40"/>
      <c r="AH486" s="40"/>
      <c r="AI486" s="40"/>
    </row>
    <row r="487" spans="24:35" x14ac:dyDescent="0.25">
      <c r="X487" s="40"/>
      <c r="Y487" s="40"/>
      <c r="Z487" s="40"/>
      <c r="AA487" s="40"/>
      <c r="AB487" s="40"/>
      <c r="AC487" s="40"/>
      <c r="AD487" s="40"/>
      <c r="AE487" s="40"/>
      <c r="AF487" s="40"/>
      <c r="AG487" s="40"/>
      <c r="AH487" s="40"/>
      <c r="AI487" s="40"/>
    </row>
    <row r="488" spans="24:35" x14ac:dyDescent="0.25">
      <c r="X488" s="40"/>
      <c r="Y488" s="40"/>
      <c r="Z488" s="40"/>
      <c r="AA488" s="40"/>
      <c r="AB488" s="40"/>
      <c r="AC488" s="40"/>
      <c r="AD488" s="40"/>
      <c r="AE488" s="40"/>
      <c r="AF488" s="40"/>
      <c r="AG488" s="40"/>
      <c r="AH488" s="40"/>
      <c r="AI488" s="40"/>
    </row>
    <row r="489" spans="24:35" x14ac:dyDescent="0.25">
      <c r="X489" s="40"/>
      <c r="Y489" s="40"/>
      <c r="Z489" s="40"/>
      <c r="AA489" s="40"/>
      <c r="AB489" s="40"/>
      <c r="AC489" s="40"/>
      <c r="AD489" s="40"/>
      <c r="AE489" s="40"/>
      <c r="AF489" s="40"/>
      <c r="AG489" s="40"/>
      <c r="AH489" s="40"/>
      <c r="AI489" s="40"/>
    </row>
    <row r="490" spans="24:35" x14ac:dyDescent="0.25">
      <c r="X490" s="40"/>
      <c r="Y490" s="40"/>
      <c r="Z490" s="40"/>
      <c r="AA490" s="40"/>
      <c r="AB490" s="40"/>
      <c r="AC490" s="40"/>
      <c r="AD490" s="40"/>
      <c r="AE490" s="40"/>
      <c r="AF490" s="40"/>
      <c r="AG490" s="40"/>
      <c r="AH490" s="40"/>
      <c r="AI490" s="40"/>
    </row>
    <row r="491" spans="24:35" x14ac:dyDescent="0.25">
      <c r="X491" s="40"/>
      <c r="Y491" s="40"/>
      <c r="Z491" s="40"/>
      <c r="AA491" s="40"/>
      <c r="AB491" s="40"/>
      <c r="AC491" s="40"/>
      <c r="AD491" s="40"/>
      <c r="AE491" s="40"/>
      <c r="AF491" s="40"/>
      <c r="AG491" s="40"/>
      <c r="AH491" s="40"/>
      <c r="AI491" s="40"/>
    </row>
    <row r="492" spans="24:35" x14ac:dyDescent="0.25">
      <c r="X492" s="40"/>
      <c r="Y492" s="40"/>
      <c r="Z492" s="40"/>
      <c r="AA492" s="40"/>
      <c r="AB492" s="40"/>
      <c r="AC492" s="40"/>
      <c r="AD492" s="40"/>
      <c r="AE492" s="40"/>
      <c r="AF492" s="40"/>
      <c r="AG492" s="40"/>
      <c r="AH492" s="40"/>
      <c r="AI492" s="40"/>
    </row>
    <row r="493" spans="24:35" x14ac:dyDescent="0.25">
      <c r="X493" s="40"/>
      <c r="Y493" s="40"/>
      <c r="Z493" s="40"/>
      <c r="AA493" s="40"/>
      <c r="AB493" s="40"/>
      <c r="AC493" s="40"/>
      <c r="AD493" s="40"/>
      <c r="AE493" s="40"/>
      <c r="AF493" s="40"/>
      <c r="AG493" s="40"/>
      <c r="AH493" s="40"/>
      <c r="AI493" s="40"/>
    </row>
    <row r="494" spans="24:35" x14ac:dyDescent="0.25">
      <c r="X494" s="40"/>
      <c r="Y494" s="40"/>
      <c r="Z494" s="40"/>
      <c r="AA494" s="40"/>
      <c r="AB494" s="40"/>
      <c r="AC494" s="40"/>
      <c r="AD494" s="40"/>
      <c r="AE494" s="40"/>
      <c r="AF494" s="40"/>
      <c r="AG494" s="40"/>
      <c r="AH494" s="40"/>
      <c r="AI494" s="40"/>
    </row>
    <row r="495" spans="24:35" x14ac:dyDescent="0.25">
      <c r="X495" s="40"/>
      <c r="Y495" s="40"/>
      <c r="Z495" s="40"/>
      <c r="AA495" s="40"/>
      <c r="AB495" s="40"/>
      <c r="AC495" s="40"/>
      <c r="AD495" s="40"/>
      <c r="AE495" s="40"/>
      <c r="AF495" s="40"/>
      <c r="AG495" s="40"/>
      <c r="AH495" s="40"/>
      <c r="AI495" s="40"/>
    </row>
    <row r="496" spans="24:35" x14ac:dyDescent="0.25">
      <c r="X496" s="40"/>
      <c r="Y496" s="40"/>
      <c r="Z496" s="40"/>
      <c r="AA496" s="40"/>
      <c r="AB496" s="40"/>
      <c r="AC496" s="40"/>
      <c r="AD496" s="40"/>
      <c r="AE496" s="40"/>
      <c r="AF496" s="40"/>
      <c r="AG496" s="40"/>
      <c r="AH496" s="40"/>
      <c r="AI496" s="40"/>
    </row>
    <row r="497" spans="24:35" x14ac:dyDescent="0.25">
      <c r="X497" s="40"/>
      <c r="Y497" s="40"/>
      <c r="Z497" s="40"/>
      <c r="AA497" s="40"/>
      <c r="AB497" s="40"/>
      <c r="AC497" s="40"/>
      <c r="AD497" s="40"/>
      <c r="AE497" s="40"/>
      <c r="AF497" s="40"/>
      <c r="AG497" s="40"/>
      <c r="AH497" s="40"/>
      <c r="AI497" s="40"/>
    </row>
    <row r="498" spans="24:35" x14ac:dyDescent="0.25">
      <c r="X498" s="40"/>
      <c r="Y498" s="40"/>
      <c r="Z498" s="40"/>
      <c r="AA498" s="40"/>
      <c r="AB498" s="40"/>
      <c r="AC498" s="40"/>
      <c r="AD498" s="40"/>
      <c r="AE498" s="40"/>
      <c r="AF498" s="40"/>
      <c r="AG498" s="40"/>
      <c r="AH498" s="40"/>
      <c r="AI498" s="40"/>
    </row>
    <row r="499" spans="24:35" x14ac:dyDescent="0.25">
      <c r="X499" s="40"/>
      <c r="Y499" s="40"/>
      <c r="Z499" s="40"/>
      <c r="AA499" s="40"/>
      <c r="AB499" s="40"/>
      <c r="AC499" s="40"/>
      <c r="AD499" s="40"/>
      <c r="AE499" s="40"/>
      <c r="AF499" s="40"/>
      <c r="AG499" s="40"/>
      <c r="AH499" s="40"/>
      <c r="AI499" s="40"/>
    </row>
    <row r="500" spans="24:35" x14ac:dyDescent="0.25">
      <c r="X500" s="40"/>
      <c r="Y500" s="40"/>
      <c r="Z500" s="40"/>
      <c r="AA500" s="40"/>
      <c r="AB500" s="40"/>
      <c r="AC500" s="40"/>
      <c r="AD500" s="40"/>
      <c r="AE500" s="40"/>
      <c r="AF500" s="40"/>
      <c r="AG500" s="40"/>
      <c r="AH500" s="40"/>
      <c r="AI500" s="40"/>
    </row>
    <row r="501" spans="24:35" x14ac:dyDescent="0.25">
      <c r="X501" s="40"/>
      <c r="Y501" s="40"/>
      <c r="Z501" s="40"/>
      <c r="AA501" s="40"/>
      <c r="AB501" s="40"/>
      <c r="AC501" s="40"/>
      <c r="AD501" s="40"/>
      <c r="AE501" s="40"/>
      <c r="AF501" s="40"/>
      <c r="AG501" s="40"/>
      <c r="AH501" s="40"/>
      <c r="AI501" s="40"/>
    </row>
    <row r="502" spans="24:35" x14ac:dyDescent="0.25">
      <c r="X502" s="40"/>
      <c r="Y502" s="40"/>
      <c r="Z502" s="40"/>
      <c r="AA502" s="40"/>
      <c r="AB502" s="40"/>
      <c r="AC502" s="40"/>
      <c r="AD502" s="40"/>
      <c r="AE502" s="40"/>
      <c r="AF502" s="40"/>
      <c r="AG502" s="40"/>
      <c r="AH502" s="40"/>
      <c r="AI502" s="40"/>
    </row>
    <row r="503" spans="24:35" x14ac:dyDescent="0.25">
      <c r="X503" s="40"/>
      <c r="Y503" s="40"/>
      <c r="Z503" s="40"/>
      <c r="AA503" s="40"/>
      <c r="AB503" s="40"/>
      <c r="AC503" s="40"/>
      <c r="AD503" s="40"/>
      <c r="AE503" s="40"/>
      <c r="AF503" s="40"/>
      <c r="AG503" s="40"/>
      <c r="AH503" s="40"/>
      <c r="AI503" s="40"/>
    </row>
    <row r="504" spans="24:35" x14ac:dyDescent="0.25">
      <c r="X504" s="40"/>
      <c r="Y504" s="40"/>
      <c r="Z504" s="40"/>
      <c r="AA504" s="40"/>
      <c r="AB504" s="40"/>
      <c r="AC504" s="40"/>
      <c r="AD504" s="40"/>
      <c r="AE504" s="40"/>
      <c r="AF504" s="40"/>
      <c r="AG504" s="40"/>
      <c r="AH504" s="40"/>
      <c r="AI504" s="40"/>
    </row>
    <row r="505" spans="24:35" x14ac:dyDescent="0.25">
      <c r="X505" s="40"/>
      <c r="Y505" s="40"/>
      <c r="Z505" s="40"/>
      <c r="AA505" s="40"/>
      <c r="AB505" s="40"/>
      <c r="AC505" s="40"/>
      <c r="AD505" s="40"/>
      <c r="AE505" s="40"/>
      <c r="AF505" s="40"/>
      <c r="AG505" s="40"/>
      <c r="AH505" s="40"/>
      <c r="AI505" s="40"/>
    </row>
    <row r="506" spans="24:35" x14ac:dyDescent="0.25">
      <c r="X506" s="40"/>
      <c r="Y506" s="40"/>
      <c r="Z506" s="40"/>
      <c r="AA506" s="40"/>
      <c r="AB506" s="40"/>
      <c r="AC506" s="40"/>
      <c r="AD506" s="40"/>
      <c r="AE506" s="40"/>
      <c r="AF506" s="40"/>
      <c r="AG506" s="40"/>
      <c r="AH506" s="40"/>
      <c r="AI506" s="40"/>
    </row>
    <row r="507" spans="24:35" x14ac:dyDescent="0.25">
      <c r="X507" s="40"/>
      <c r="Y507" s="40"/>
      <c r="Z507" s="40"/>
      <c r="AA507" s="40"/>
      <c r="AB507" s="40"/>
      <c r="AC507" s="40"/>
      <c r="AD507" s="40"/>
      <c r="AE507" s="40"/>
      <c r="AF507" s="40"/>
      <c r="AG507" s="40"/>
      <c r="AH507" s="40"/>
      <c r="AI507" s="40"/>
    </row>
    <row r="508" spans="24:35" x14ac:dyDescent="0.25">
      <c r="X508" s="40"/>
      <c r="Y508" s="40"/>
      <c r="Z508" s="40"/>
      <c r="AA508" s="40"/>
      <c r="AB508" s="40"/>
      <c r="AC508" s="40"/>
      <c r="AD508" s="40"/>
      <c r="AE508" s="40"/>
      <c r="AF508" s="40"/>
      <c r="AG508" s="40"/>
      <c r="AH508" s="40"/>
      <c r="AI508" s="40"/>
    </row>
    <row r="509" spans="24:35" x14ac:dyDescent="0.25">
      <c r="X509" s="40"/>
      <c r="Y509" s="40"/>
      <c r="Z509" s="40"/>
      <c r="AA509" s="40"/>
      <c r="AB509" s="40"/>
      <c r="AC509" s="40"/>
      <c r="AD509" s="40"/>
      <c r="AE509" s="40"/>
      <c r="AF509" s="40"/>
      <c r="AG509" s="40"/>
      <c r="AH509" s="40"/>
      <c r="AI509" s="40"/>
    </row>
    <row r="510" spans="24:35" x14ac:dyDescent="0.25">
      <c r="X510" s="40"/>
      <c r="Y510" s="40"/>
      <c r="Z510" s="40"/>
      <c r="AA510" s="40"/>
      <c r="AB510" s="40"/>
      <c r="AC510" s="40"/>
      <c r="AD510" s="40"/>
      <c r="AE510" s="40"/>
      <c r="AF510" s="40"/>
      <c r="AG510" s="40"/>
      <c r="AH510" s="40"/>
      <c r="AI510" s="40"/>
    </row>
    <row r="511" spans="24:35" x14ac:dyDescent="0.25">
      <c r="X511" s="40"/>
      <c r="Y511" s="40"/>
      <c r="Z511" s="40"/>
      <c r="AA511" s="40"/>
      <c r="AB511" s="40"/>
      <c r="AC511" s="40"/>
      <c r="AD511" s="40"/>
      <c r="AE511" s="40"/>
      <c r="AF511" s="40"/>
      <c r="AG511" s="40"/>
      <c r="AH511" s="40"/>
      <c r="AI511" s="40"/>
    </row>
    <row r="512" spans="24:35" x14ac:dyDescent="0.25">
      <c r="X512" s="40"/>
      <c r="Y512" s="40"/>
      <c r="Z512" s="40"/>
      <c r="AA512" s="40"/>
      <c r="AB512" s="40"/>
      <c r="AC512" s="40"/>
      <c r="AD512" s="40"/>
      <c r="AE512" s="40"/>
      <c r="AF512" s="40"/>
      <c r="AG512" s="40"/>
      <c r="AH512" s="40"/>
      <c r="AI512" s="40"/>
    </row>
    <row r="513" spans="24:35" x14ac:dyDescent="0.25">
      <c r="X513" s="40"/>
      <c r="Y513" s="40"/>
      <c r="Z513" s="40"/>
      <c r="AA513" s="40"/>
      <c r="AB513" s="40"/>
      <c r="AC513" s="40"/>
      <c r="AD513" s="40"/>
      <c r="AE513" s="40"/>
      <c r="AF513" s="40"/>
      <c r="AG513" s="40"/>
      <c r="AH513" s="40"/>
      <c r="AI513" s="40"/>
    </row>
    <row r="514" spans="24:35" x14ac:dyDescent="0.25">
      <c r="X514" s="40"/>
      <c r="Y514" s="40"/>
      <c r="Z514" s="40"/>
      <c r="AA514" s="40"/>
      <c r="AB514" s="40"/>
      <c r="AC514" s="40"/>
      <c r="AD514" s="40"/>
      <c r="AE514" s="40"/>
      <c r="AF514" s="40"/>
      <c r="AG514" s="40"/>
      <c r="AH514" s="40"/>
      <c r="AI514" s="40"/>
    </row>
    <row r="515" spans="24:35" x14ac:dyDescent="0.25">
      <c r="X515" s="40"/>
      <c r="Y515" s="40"/>
      <c r="Z515" s="40"/>
      <c r="AA515" s="40"/>
      <c r="AB515" s="40"/>
      <c r="AC515" s="40"/>
      <c r="AD515" s="40"/>
      <c r="AE515" s="40"/>
      <c r="AF515" s="40"/>
      <c r="AG515" s="40"/>
      <c r="AH515" s="40"/>
      <c r="AI515" s="40"/>
    </row>
    <row r="516" spans="24:35" x14ac:dyDescent="0.25">
      <c r="X516" s="40"/>
      <c r="Y516" s="40"/>
      <c r="Z516" s="40"/>
      <c r="AA516" s="40"/>
      <c r="AB516" s="40"/>
      <c r="AC516" s="40"/>
      <c r="AD516" s="40"/>
      <c r="AE516" s="40"/>
      <c r="AF516" s="40"/>
      <c r="AG516" s="40"/>
      <c r="AH516" s="40"/>
      <c r="AI516" s="40"/>
    </row>
    <row r="517" spans="24:35" x14ac:dyDescent="0.25">
      <c r="X517" s="40"/>
      <c r="Y517" s="40"/>
      <c r="Z517" s="40"/>
      <c r="AA517" s="40"/>
      <c r="AB517" s="40"/>
      <c r="AC517" s="40"/>
      <c r="AD517" s="40"/>
      <c r="AE517" s="40"/>
      <c r="AF517" s="40"/>
      <c r="AG517" s="40"/>
      <c r="AH517" s="40"/>
      <c r="AI517" s="40"/>
    </row>
    <row r="518" spans="24:35" x14ac:dyDescent="0.25">
      <c r="X518" s="40"/>
      <c r="Y518" s="40"/>
      <c r="Z518" s="40"/>
      <c r="AA518" s="40"/>
      <c r="AB518" s="40"/>
      <c r="AC518" s="40"/>
      <c r="AD518" s="40"/>
      <c r="AE518" s="40"/>
      <c r="AF518" s="40"/>
      <c r="AG518" s="40"/>
      <c r="AH518" s="40"/>
      <c r="AI518" s="40"/>
    </row>
    <row r="519" spans="24:35" x14ac:dyDescent="0.25">
      <c r="X519" s="40"/>
      <c r="Y519" s="40"/>
      <c r="Z519" s="40"/>
      <c r="AA519" s="40"/>
      <c r="AB519" s="40"/>
      <c r="AC519" s="40"/>
      <c r="AD519" s="40"/>
      <c r="AE519" s="40"/>
      <c r="AF519" s="40"/>
      <c r="AG519" s="40"/>
      <c r="AH519" s="40"/>
      <c r="AI519" s="40"/>
    </row>
    <row r="520" spans="24:35" x14ac:dyDescent="0.25">
      <c r="X520" s="40"/>
      <c r="Y520" s="40"/>
      <c r="Z520" s="40"/>
      <c r="AA520" s="40"/>
      <c r="AB520" s="40"/>
      <c r="AC520" s="40"/>
      <c r="AD520" s="40"/>
      <c r="AE520" s="40"/>
      <c r="AF520" s="40"/>
      <c r="AG520" s="40"/>
      <c r="AH520" s="40"/>
      <c r="AI520" s="40"/>
    </row>
    <row r="521" spans="24:35" x14ac:dyDescent="0.25">
      <c r="X521" s="40"/>
      <c r="Y521" s="40"/>
      <c r="Z521" s="40"/>
      <c r="AA521" s="40"/>
      <c r="AB521" s="40"/>
      <c r="AC521" s="40"/>
      <c r="AD521" s="40"/>
      <c r="AE521" s="40"/>
      <c r="AF521" s="40"/>
      <c r="AG521" s="40"/>
      <c r="AH521" s="40"/>
      <c r="AI521" s="40"/>
    </row>
    <row r="522" spans="24:35" x14ac:dyDescent="0.25">
      <c r="X522" s="40"/>
      <c r="Y522" s="40"/>
      <c r="Z522" s="40"/>
      <c r="AA522" s="40"/>
      <c r="AB522" s="40"/>
      <c r="AC522" s="40"/>
      <c r="AD522" s="40"/>
      <c r="AE522" s="40"/>
      <c r="AF522" s="40"/>
      <c r="AG522" s="40"/>
      <c r="AH522" s="40"/>
      <c r="AI522" s="40"/>
    </row>
    <row r="523" spans="24:35" x14ac:dyDescent="0.25">
      <c r="X523" s="40"/>
      <c r="Y523" s="40"/>
      <c r="Z523" s="40"/>
      <c r="AA523" s="40"/>
      <c r="AB523" s="40"/>
      <c r="AC523" s="40"/>
      <c r="AD523" s="40"/>
      <c r="AE523" s="40"/>
      <c r="AF523" s="40"/>
      <c r="AG523" s="40"/>
      <c r="AH523" s="40"/>
      <c r="AI523" s="40"/>
    </row>
    <row r="524" spans="24:35" x14ac:dyDescent="0.25">
      <c r="X524" s="40"/>
      <c r="Y524" s="40"/>
      <c r="Z524" s="40"/>
      <c r="AA524" s="40"/>
      <c r="AB524" s="40"/>
      <c r="AC524" s="40"/>
      <c r="AD524" s="40"/>
      <c r="AE524" s="40"/>
      <c r="AF524" s="40"/>
      <c r="AG524" s="40"/>
      <c r="AH524" s="40"/>
      <c r="AI524" s="40"/>
    </row>
    <row r="525" spans="24:35" x14ac:dyDescent="0.25">
      <c r="X525" s="40"/>
      <c r="Y525" s="40"/>
      <c r="Z525" s="40"/>
      <c r="AA525" s="40"/>
      <c r="AB525" s="40"/>
      <c r="AC525" s="40"/>
      <c r="AD525" s="40"/>
      <c r="AE525" s="40"/>
      <c r="AF525" s="40"/>
      <c r="AG525" s="40"/>
      <c r="AH525" s="40"/>
      <c r="AI525" s="40"/>
    </row>
    <row r="526" spans="24:35" x14ac:dyDescent="0.25">
      <c r="X526" s="40"/>
      <c r="Y526" s="40"/>
      <c r="Z526" s="40"/>
      <c r="AA526" s="40"/>
      <c r="AB526" s="40"/>
      <c r="AC526" s="40"/>
      <c r="AD526" s="40"/>
      <c r="AE526" s="40"/>
      <c r="AF526" s="40"/>
      <c r="AG526" s="40"/>
      <c r="AH526" s="40"/>
      <c r="AI526" s="40"/>
    </row>
    <row r="527" spans="24:35" x14ac:dyDescent="0.25">
      <c r="X527" s="40"/>
      <c r="Y527" s="40"/>
      <c r="Z527" s="40"/>
      <c r="AA527" s="40"/>
      <c r="AB527" s="40"/>
      <c r="AC527" s="40"/>
      <c r="AD527" s="40"/>
      <c r="AE527" s="40"/>
      <c r="AF527" s="40"/>
      <c r="AG527" s="40"/>
      <c r="AH527" s="40"/>
      <c r="AI527" s="40"/>
    </row>
    <row r="528" spans="24:35" x14ac:dyDescent="0.25">
      <c r="X528" s="40"/>
      <c r="Y528" s="40"/>
      <c r="Z528" s="40"/>
      <c r="AA528" s="40"/>
      <c r="AB528" s="40"/>
      <c r="AC528" s="40"/>
      <c r="AD528" s="40"/>
      <c r="AE528" s="40"/>
      <c r="AF528" s="40"/>
      <c r="AG528" s="40"/>
      <c r="AH528" s="40"/>
      <c r="AI528" s="40"/>
    </row>
    <row r="529" spans="24:35" x14ac:dyDescent="0.25">
      <c r="X529" s="40"/>
      <c r="Y529" s="40"/>
      <c r="Z529" s="40"/>
      <c r="AA529" s="40"/>
      <c r="AB529" s="40"/>
      <c r="AC529" s="40"/>
      <c r="AD529" s="40"/>
      <c r="AE529" s="40"/>
      <c r="AF529" s="40"/>
      <c r="AG529" s="40"/>
      <c r="AH529" s="40"/>
      <c r="AI529" s="40"/>
    </row>
    <row r="530" spans="24:35" x14ac:dyDescent="0.25">
      <c r="X530" s="40"/>
      <c r="Y530" s="40"/>
      <c r="Z530" s="40"/>
      <c r="AA530" s="40"/>
      <c r="AB530" s="40"/>
      <c r="AC530" s="40"/>
      <c r="AD530" s="40"/>
      <c r="AE530" s="40"/>
      <c r="AF530" s="40"/>
      <c r="AG530" s="40"/>
      <c r="AH530" s="40"/>
      <c r="AI530" s="40"/>
    </row>
    <row r="531" spans="24:35" x14ac:dyDescent="0.25">
      <c r="X531" s="40"/>
      <c r="Y531" s="40"/>
      <c r="Z531" s="40"/>
      <c r="AA531" s="40"/>
      <c r="AB531" s="40"/>
      <c r="AC531" s="40"/>
      <c r="AD531" s="40"/>
      <c r="AE531" s="40"/>
      <c r="AF531" s="40"/>
      <c r="AG531" s="40"/>
      <c r="AH531" s="40"/>
      <c r="AI531" s="40"/>
    </row>
    <row r="532" spans="24:35" x14ac:dyDescent="0.25">
      <c r="X532" s="40"/>
      <c r="Y532" s="40"/>
      <c r="Z532" s="40"/>
      <c r="AA532" s="40"/>
      <c r="AB532" s="40"/>
      <c r="AC532" s="40"/>
      <c r="AD532" s="40"/>
      <c r="AE532" s="40"/>
      <c r="AF532" s="40"/>
      <c r="AG532" s="40"/>
      <c r="AH532" s="40"/>
      <c r="AI532" s="40"/>
    </row>
    <row r="533" spans="24:35" x14ac:dyDescent="0.25">
      <c r="X533" s="40"/>
      <c r="Y533" s="40"/>
      <c r="Z533" s="40"/>
      <c r="AA533" s="40"/>
      <c r="AB533" s="40"/>
      <c r="AC533" s="40"/>
      <c r="AD533" s="40"/>
      <c r="AE533" s="40"/>
      <c r="AF533" s="40"/>
      <c r="AG533" s="40"/>
      <c r="AH533" s="40"/>
      <c r="AI533" s="40"/>
    </row>
    <row r="534" spans="24:35" x14ac:dyDescent="0.25">
      <c r="X534" s="40"/>
      <c r="Y534" s="40"/>
      <c r="Z534" s="40"/>
      <c r="AA534" s="40"/>
      <c r="AB534" s="40"/>
      <c r="AC534" s="40"/>
      <c r="AD534" s="40"/>
      <c r="AE534" s="40"/>
      <c r="AF534" s="40"/>
      <c r="AG534" s="40"/>
      <c r="AH534" s="40"/>
      <c r="AI534" s="40"/>
    </row>
    <row r="535" spans="24:35" x14ac:dyDescent="0.25">
      <c r="X535" s="40"/>
      <c r="Y535" s="40"/>
      <c r="Z535" s="40"/>
      <c r="AA535" s="40"/>
      <c r="AB535" s="40"/>
      <c r="AC535" s="40"/>
      <c r="AD535" s="40"/>
      <c r="AE535" s="40"/>
      <c r="AF535" s="40"/>
      <c r="AG535" s="40"/>
      <c r="AH535" s="40"/>
      <c r="AI535" s="40"/>
    </row>
    <row r="536" spans="24:35" x14ac:dyDescent="0.25">
      <c r="X536" s="40"/>
      <c r="Y536" s="40"/>
      <c r="Z536" s="40"/>
      <c r="AA536" s="40"/>
      <c r="AB536" s="40"/>
      <c r="AC536" s="40"/>
      <c r="AD536" s="40"/>
      <c r="AE536" s="40"/>
      <c r="AF536" s="40"/>
      <c r="AG536" s="40"/>
      <c r="AH536" s="40"/>
      <c r="AI536" s="40"/>
    </row>
    <row r="537" spans="24:35" x14ac:dyDescent="0.25">
      <c r="X537" s="40"/>
      <c r="Y537" s="40"/>
      <c r="Z537" s="40"/>
      <c r="AA537" s="40"/>
      <c r="AB537" s="40"/>
      <c r="AC537" s="40"/>
      <c r="AD537" s="40"/>
      <c r="AE537" s="40"/>
      <c r="AF537" s="40"/>
      <c r="AG537" s="40"/>
      <c r="AH537" s="40"/>
      <c r="AI537" s="40"/>
    </row>
    <row r="538" spans="24:35" x14ac:dyDescent="0.25">
      <c r="X538" s="40"/>
      <c r="Y538" s="40"/>
      <c r="Z538" s="40"/>
      <c r="AA538" s="40"/>
      <c r="AB538" s="40"/>
      <c r="AC538" s="40"/>
      <c r="AD538" s="40"/>
      <c r="AE538" s="40"/>
      <c r="AF538" s="40"/>
      <c r="AG538" s="40"/>
      <c r="AH538" s="40"/>
      <c r="AI538" s="40"/>
    </row>
    <row r="539" spans="24:35" x14ac:dyDescent="0.25">
      <c r="X539" s="40"/>
      <c r="Y539" s="40"/>
      <c r="Z539" s="40"/>
      <c r="AA539" s="40"/>
      <c r="AB539" s="40"/>
      <c r="AC539" s="40"/>
      <c r="AD539" s="40"/>
      <c r="AE539" s="40"/>
      <c r="AF539" s="40"/>
      <c r="AG539" s="40"/>
      <c r="AH539" s="40"/>
      <c r="AI539" s="40"/>
    </row>
    <row r="540" spans="24:35" x14ac:dyDescent="0.25">
      <c r="X540" s="40"/>
      <c r="Y540" s="40"/>
      <c r="Z540" s="40"/>
      <c r="AA540" s="40"/>
      <c r="AB540" s="40"/>
      <c r="AC540" s="40"/>
      <c r="AD540" s="40"/>
      <c r="AE540" s="40"/>
      <c r="AF540" s="40"/>
      <c r="AG540" s="40"/>
      <c r="AH540" s="40"/>
      <c r="AI540" s="40"/>
    </row>
    <row r="541" spans="24:35" x14ac:dyDescent="0.25">
      <c r="X541" s="40"/>
      <c r="Y541" s="40"/>
      <c r="Z541" s="40"/>
      <c r="AA541" s="40"/>
      <c r="AB541" s="40"/>
      <c r="AC541" s="40"/>
      <c r="AD541" s="40"/>
      <c r="AE541" s="40"/>
      <c r="AF541" s="40"/>
      <c r="AG541" s="40"/>
      <c r="AH541" s="40"/>
      <c r="AI541" s="40"/>
    </row>
    <row r="542" spans="24:35" x14ac:dyDescent="0.25">
      <c r="X542" s="40"/>
      <c r="Y542" s="40"/>
      <c r="Z542" s="40"/>
      <c r="AA542" s="40"/>
      <c r="AB542" s="40"/>
      <c r="AC542" s="40"/>
      <c r="AD542" s="40"/>
      <c r="AE542" s="40"/>
      <c r="AF542" s="40"/>
      <c r="AG542" s="40"/>
      <c r="AH542" s="40"/>
      <c r="AI542" s="40"/>
    </row>
    <row r="543" spans="24:35" x14ac:dyDescent="0.25">
      <c r="X543" s="40"/>
      <c r="Y543" s="40"/>
      <c r="Z543" s="40"/>
      <c r="AA543" s="40"/>
      <c r="AB543" s="40"/>
      <c r="AC543" s="40"/>
      <c r="AD543" s="40"/>
      <c r="AE543" s="40"/>
      <c r="AF543" s="40"/>
      <c r="AG543" s="40"/>
      <c r="AH543" s="40"/>
      <c r="AI543" s="40"/>
    </row>
    <row r="544" spans="24:35" x14ac:dyDescent="0.25">
      <c r="X544" s="40"/>
      <c r="Y544" s="40"/>
      <c r="Z544" s="40"/>
      <c r="AA544" s="40"/>
      <c r="AB544" s="40"/>
      <c r="AC544" s="40"/>
      <c r="AD544" s="40"/>
      <c r="AE544" s="40"/>
      <c r="AF544" s="40"/>
      <c r="AG544" s="40"/>
      <c r="AH544" s="40"/>
      <c r="AI544" s="40"/>
    </row>
    <row r="545" spans="24:35" x14ac:dyDescent="0.25">
      <c r="X545" s="40"/>
      <c r="Y545" s="40"/>
      <c r="Z545" s="40"/>
      <c r="AA545" s="40"/>
      <c r="AB545" s="40"/>
      <c r="AC545" s="40"/>
      <c r="AD545" s="40"/>
      <c r="AE545" s="40"/>
      <c r="AF545" s="40"/>
      <c r="AG545" s="40"/>
      <c r="AH545" s="40"/>
      <c r="AI545" s="40"/>
    </row>
    <row r="546" spans="24:35" x14ac:dyDescent="0.25">
      <c r="X546" s="40"/>
      <c r="Y546" s="40"/>
      <c r="Z546" s="40"/>
      <c r="AA546" s="40"/>
      <c r="AB546" s="40"/>
      <c r="AC546" s="40"/>
      <c r="AD546" s="40"/>
      <c r="AE546" s="40"/>
      <c r="AF546" s="40"/>
      <c r="AG546" s="40"/>
      <c r="AH546" s="40"/>
      <c r="AI546" s="40"/>
    </row>
    <row r="547" spans="24:35" x14ac:dyDescent="0.25">
      <c r="X547" s="40"/>
      <c r="Y547" s="40"/>
      <c r="Z547" s="40"/>
      <c r="AA547" s="40"/>
      <c r="AB547" s="40"/>
      <c r="AC547" s="40"/>
      <c r="AD547" s="40"/>
      <c r="AE547" s="40"/>
      <c r="AF547" s="40"/>
      <c r="AG547" s="40"/>
      <c r="AH547" s="40"/>
      <c r="AI547" s="40"/>
    </row>
    <row r="548" spans="24:35" x14ac:dyDescent="0.25">
      <c r="X548" s="40"/>
      <c r="Y548" s="40"/>
      <c r="Z548" s="40"/>
      <c r="AA548" s="40"/>
      <c r="AB548" s="40"/>
      <c r="AC548" s="40"/>
      <c r="AD548" s="40"/>
      <c r="AE548" s="40"/>
      <c r="AF548" s="40"/>
      <c r="AG548" s="40"/>
      <c r="AH548" s="40"/>
      <c r="AI548" s="40"/>
    </row>
    <row r="549" spans="24:35" x14ac:dyDescent="0.25">
      <c r="X549" s="40"/>
      <c r="Y549" s="40"/>
      <c r="Z549" s="40"/>
      <c r="AA549" s="40"/>
      <c r="AB549" s="40"/>
      <c r="AC549" s="40"/>
      <c r="AD549" s="40"/>
      <c r="AE549" s="40"/>
      <c r="AF549" s="40"/>
      <c r="AG549" s="40"/>
      <c r="AH549" s="40"/>
      <c r="AI549" s="40"/>
    </row>
    <row r="550" spans="24:35" x14ac:dyDescent="0.25">
      <c r="X550" s="40"/>
      <c r="Y550" s="40"/>
      <c r="Z550" s="40"/>
      <c r="AA550" s="40"/>
      <c r="AB550" s="40"/>
      <c r="AC550" s="40"/>
      <c r="AD550" s="40"/>
      <c r="AE550" s="40"/>
      <c r="AF550" s="40"/>
      <c r="AG550" s="40"/>
      <c r="AH550" s="40"/>
      <c r="AI550" s="40"/>
    </row>
    <row r="551" spans="24:35" x14ac:dyDescent="0.25">
      <c r="X551" s="40"/>
      <c r="Y551" s="40"/>
      <c r="Z551" s="40"/>
      <c r="AA551" s="40"/>
      <c r="AB551" s="40"/>
      <c r="AC551" s="40"/>
      <c r="AD551" s="40"/>
      <c r="AE551" s="40"/>
      <c r="AF551" s="40"/>
      <c r="AG551" s="40"/>
      <c r="AH551" s="40"/>
      <c r="AI551" s="40"/>
    </row>
    <row r="552" spans="24:35" x14ac:dyDescent="0.25">
      <c r="X552" s="40"/>
      <c r="Y552" s="40"/>
      <c r="Z552" s="40"/>
      <c r="AA552" s="40"/>
      <c r="AB552" s="40"/>
      <c r="AC552" s="40"/>
      <c r="AD552" s="40"/>
      <c r="AE552" s="40"/>
      <c r="AF552" s="40"/>
      <c r="AG552" s="40"/>
      <c r="AH552" s="40"/>
      <c r="AI552" s="40"/>
    </row>
    <row r="553" spans="24:35" x14ac:dyDescent="0.25">
      <c r="X553" s="40"/>
      <c r="Y553" s="40"/>
      <c r="Z553" s="40"/>
      <c r="AA553" s="40"/>
      <c r="AB553" s="40"/>
      <c r="AC553" s="40"/>
      <c r="AD553" s="40"/>
      <c r="AE553" s="40"/>
      <c r="AF553" s="40"/>
      <c r="AG553" s="40"/>
      <c r="AH553" s="40"/>
      <c r="AI553" s="40"/>
    </row>
    <row r="554" spans="24:35" x14ac:dyDescent="0.25">
      <c r="X554" s="40"/>
      <c r="Y554" s="40"/>
      <c r="Z554" s="40"/>
      <c r="AA554" s="40"/>
      <c r="AB554" s="40"/>
      <c r="AC554" s="40"/>
      <c r="AD554" s="40"/>
      <c r="AE554" s="40"/>
      <c r="AF554" s="40"/>
      <c r="AG554" s="40"/>
      <c r="AH554" s="40"/>
      <c r="AI554" s="40"/>
    </row>
    <row r="555" spans="24:35" x14ac:dyDescent="0.25">
      <c r="X555" s="40"/>
      <c r="Y555" s="40"/>
      <c r="Z555" s="40"/>
      <c r="AA555" s="40"/>
      <c r="AB555" s="40"/>
      <c r="AC555" s="40"/>
      <c r="AD555" s="40"/>
      <c r="AE555" s="40"/>
      <c r="AF555" s="40"/>
      <c r="AG555" s="40"/>
      <c r="AH555" s="40"/>
      <c r="AI555" s="40"/>
    </row>
    <row r="556" spans="24:35" x14ac:dyDescent="0.25">
      <c r="X556" s="40"/>
      <c r="Y556" s="40"/>
      <c r="Z556" s="40"/>
      <c r="AA556" s="40"/>
      <c r="AB556" s="40"/>
      <c r="AC556" s="40"/>
      <c r="AD556" s="40"/>
      <c r="AE556" s="40"/>
      <c r="AF556" s="40"/>
      <c r="AG556" s="40"/>
      <c r="AH556" s="40"/>
      <c r="AI556" s="40"/>
    </row>
    <row r="557" spans="24:35" x14ac:dyDescent="0.25">
      <c r="X557" s="40"/>
      <c r="Y557" s="40"/>
      <c r="Z557" s="40"/>
      <c r="AA557" s="40"/>
      <c r="AB557" s="40"/>
      <c r="AC557" s="40"/>
      <c r="AD557" s="40"/>
      <c r="AE557" s="40"/>
      <c r="AF557" s="40"/>
      <c r="AG557" s="40"/>
      <c r="AH557" s="40"/>
      <c r="AI557" s="40"/>
    </row>
    <row r="558" spans="24:35" x14ac:dyDescent="0.25">
      <c r="X558" s="40"/>
      <c r="Y558" s="40"/>
      <c r="Z558" s="40"/>
      <c r="AA558" s="40"/>
      <c r="AB558" s="40"/>
      <c r="AC558" s="40"/>
      <c r="AD558" s="40"/>
      <c r="AE558" s="40"/>
      <c r="AF558" s="40"/>
      <c r="AG558" s="40"/>
      <c r="AH558" s="40"/>
      <c r="AI558" s="40"/>
    </row>
    <row r="559" spans="24:35" x14ac:dyDescent="0.25">
      <c r="X559" s="40"/>
      <c r="Y559" s="40"/>
      <c r="Z559" s="40"/>
      <c r="AA559" s="40"/>
      <c r="AB559" s="40"/>
      <c r="AC559" s="40"/>
      <c r="AD559" s="40"/>
      <c r="AE559" s="40"/>
      <c r="AF559" s="40"/>
      <c r="AG559" s="40"/>
      <c r="AH559" s="40"/>
      <c r="AI559" s="40"/>
    </row>
    <row r="560" spans="24:35" x14ac:dyDescent="0.25">
      <c r="X560" s="40"/>
      <c r="Y560" s="40"/>
      <c r="Z560" s="40"/>
      <c r="AA560" s="40"/>
      <c r="AB560" s="40"/>
      <c r="AC560" s="40"/>
      <c r="AD560" s="40"/>
      <c r="AE560" s="40"/>
      <c r="AF560" s="40"/>
      <c r="AG560" s="40"/>
      <c r="AH560" s="40"/>
      <c r="AI560" s="40"/>
    </row>
    <row r="561" spans="24:35" x14ac:dyDescent="0.25">
      <c r="X561" s="40"/>
      <c r="Y561" s="40"/>
      <c r="Z561" s="40"/>
      <c r="AA561" s="40"/>
      <c r="AB561" s="40"/>
      <c r="AC561" s="40"/>
      <c r="AD561" s="40"/>
      <c r="AE561" s="40"/>
      <c r="AF561" s="40"/>
      <c r="AG561" s="40"/>
      <c r="AH561" s="40"/>
      <c r="AI561" s="40"/>
    </row>
    <row r="562" spans="24:35" x14ac:dyDescent="0.25">
      <c r="X562" s="40"/>
      <c r="Y562" s="40"/>
      <c r="Z562" s="40"/>
      <c r="AA562" s="40"/>
      <c r="AB562" s="40"/>
      <c r="AC562" s="40"/>
      <c r="AD562" s="40"/>
      <c r="AE562" s="40"/>
      <c r="AF562" s="40"/>
      <c r="AG562" s="40"/>
      <c r="AH562" s="40"/>
      <c r="AI562" s="40"/>
    </row>
    <row r="563" spans="24:35" x14ac:dyDescent="0.25">
      <c r="X563" s="40"/>
      <c r="Y563" s="40"/>
      <c r="Z563" s="40"/>
      <c r="AA563" s="40"/>
      <c r="AB563" s="40"/>
      <c r="AC563" s="40"/>
      <c r="AD563" s="40"/>
      <c r="AE563" s="40"/>
      <c r="AF563" s="40"/>
      <c r="AG563" s="40"/>
      <c r="AH563" s="40"/>
      <c r="AI563" s="40"/>
    </row>
    <row r="564" spans="24:35" x14ac:dyDescent="0.25">
      <c r="X564" s="40"/>
      <c r="Y564" s="40"/>
      <c r="Z564" s="40"/>
      <c r="AA564" s="40"/>
      <c r="AB564" s="40"/>
      <c r="AC564" s="40"/>
      <c r="AD564" s="40"/>
      <c r="AE564" s="40"/>
      <c r="AF564" s="40"/>
      <c r="AG564" s="40"/>
      <c r="AH564" s="40"/>
      <c r="AI564" s="40"/>
    </row>
    <row r="565" spans="24:35" x14ac:dyDescent="0.25">
      <c r="X565" s="40"/>
      <c r="Y565" s="40"/>
      <c r="Z565" s="40"/>
      <c r="AA565" s="40"/>
      <c r="AB565" s="40"/>
      <c r="AC565" s="40"/>
      <c r="AD565" s="40"/>
      <c r="AE565" s="40"/>
      <c r="AF565" s="40"/>
      <c r="AG565" s="40"/>
      <c r="AH565" s="40"/>
      <c r="AI565" s="40"/>
    </row>
    <row r="566" spans="24:35" x14ac:dyDescent="0.25">
      <c r="X566" s="40"/>
      <c r="Y566" s="40"/>
      <c r="Z566" s="40"/>
      <c r="AA566" s="40"/>
      <c r="AB566" s="40"/>
      <c r="AC566" s="40"/>
      <c r="AD566" s="40"/>
      <c r="AE566" s="40"/>
      <c r="AF566" s="40"/>
      <c r="AG566" s="40"/>
      <c r="AH566" s="40"/>
      <c r="AI566" s="40"/>
    </row>
    <row r="567" spans="24:35" x14ac:dyDescent="0.25">
      <c r="X567" s="40"/>
      <c r="Y567" s="40"/>
      <c r="Z567" s="40"/>
      <c r="AA567" s="40"/>
      <c r="AB567" s="40"/>
      <c r="AC567" s="40"/>
      <c r="AD567" s="40"/>
      <c r="AE567" s="40"/>
      <c r="AF567" s="40"/>
      <c r="AG567" s="40"/>
      <c r="AH567" s="40"/>
      <c r="AI567" s="40"/>
    </row>
    <row r="568" spans="24:35" x14ac:dyDescent="0.25">
      <c r="X568" s="40"/>
      <c r="Y568" s="40"/>
      <c r="Z568" s="40"/>
      <c r="AA568" s="40"/>
      <c r="AB568" s="40"/>
      <c r="AC568" s="40"/>
      <c r="AD568" s="40"/>
      <c r="AE568" s="40"/>
      <c r="AF568" s="40"/>
      <c r="AG568" s="40"/>
      <c r="AH568" s="40"/>
      <c r="AI568" s="40"/>
    </row>
    <row r="569" spans="24:35" x14ac:dyDescent="0.25">
      <c r="X569" s="40"/>
      <c r="Y569" s="40"/>
      <c r="Z569" s="40"/>
      <c r="AA569" s="40"/>
      <c r="AB569" s="40"/>
      <c r="AC569" s="40"/>
      <c r="AD569" s="40"/>
      <c r="AE569" s="40"/>
      <c r="AF569" s="40"/>
      <c r="AG569" s="40"/>
      <c r="AH569" s="40"/>
      <c r="AI569" s="40"/>
    </row>
    <row r="570" spans="24:35" x14ac:dyDescent="0.25">
      <c r="X570" s="40"/>
      <c r="Y570" s="40"/>
      <c r="Z570" s="40"/>
      <c r="AA570" s="40"/>
      <c r="AB570" s="40"/>
      <c r="AC570" s="40"/>
      <c r="AD570" s="40"/>
      <c r="AE570" s="40"/>
      <c r="AF570" s="40"/>
      <c r="AG570" s="40"/>
      <c r="AH570" s="40"/>
      <c r="AI570" s="40"/>
    </row>
    <row r="571" spans="24:35" x14ac:dyDescent="0.25">
      <c r="X571" s="40"/>
      <c r="Y571" s="40"/>
      <c r="Z571" s="40"/>
      <c r="AA571" s="40"/>
      <c r="AB571" s="40"/>
      <c r="AC571" s="40"/>
      <c r="AD571" s="40"/>
      <c r="AE571" s="40"/>
      <c r="AF571" s="40"/>
      <c r="AG571" s="40"/>
      <c r="AH571" s="40"/>
      <c r="AI571" s="40"/>
    </row>
    <row r="572" spans="24:35" x14ac:dyDescent="0.25">
      <c r="X572" s="40"/>
      <c r="Y572" s="40"/>
      <c r="Z572" s="40"/>
      <c r="AA572" s="40"/>
      <c r="AB572" s="40"/>
      <c r="AC572" s="40"/>
      <c r="AD572" s="40"/>
      <c r="AE572" s="40"/>
      <c r="AF572" s="40"/>
      <c r="AG572" s="40"/>
      <c r="AH572" s="40"/>
      <c r="AI572" s="40"/>
    </row>
    <row r="573" spans="24:35" x14ac:dyDescent="0.25">
      <c r="X573" s="40"/>
      <c r="Y573" s="40"/>
      <c r="Z573" s="40"/>
      <c r="AA573" s="40"/>
      <c r="AB573" s="40"/>
      <c r="AC573" s="40"/>
      <c r="AD573" s="40"/>
      <c r="AE573" s="40"/>
      <c r="AF573" s="40"/>
      <c r="AG573" s="40"/>
      <c r="AH573" s="40"/>
      <c r="AI573" s="40"/>
    </row>
    <row r="574" spans="24:35" x14ac:dyDescent="0.25">
      <c r="X574" s="40"/>
      <c r="Y574" s="40"/>
      <c r="Z574" s="40"/>
      <c r="AA574" s="40"/>
      <c r="AB574" s="40"/>
      <c r="AC574" s="40"/>
      <c r="AD574" s="40"/>
      <c r="AE574" s="40"/>
      <c r="AF574" s="40"/>
      <c r="AG574" s="40"/>
      <c r="AH574" s="40"/>
      <c r="AI574" s="40"/>
    </row>
    <row r="575" spans="24:35" x14ac:dyDescent="0.25">
      <c r="X575" s="40"/>
      <c r="Y575" s="40"/>
      <c r="Z575" s="40"/>
      <c r="AA575" s="40"/>
      <c r="AB575" s="40"/>
      <c r="AC575" s="40"/>
      <c r="AD575" s="40"/>
      <c r="AE575" s="40"/>
      <c r="AF575" s="40"/>
      <c r="AG575" s="40"/>
      <c r="AH575" s="40"/>
      <c r="AI575" s="40"/>
    </row>
    <row r="576" spans="24:35" x14ac:dyDescent="0.25">
      <c r="X576" s="40"/>
      <c r="Y576" s="40"/>
      <c r="Z576" s="40"/>
      <c r="AA576" s="40"/>
      <c r="AB576" s="40"/>
      <c r="AC576" s="40"/>
      <c r="AD576" s="40"/>
      <c r="AE576" s="40"/>
      <c r="AF576" s="40"/>
      <c r="AG576" s="40"/>
      <c r="AH576" s="40"/>
      <c r="AI576" s="40"/>
    </row>
    <row r="577" spans="24:35" x14ac:dyDescent="0.25">
      <c r="X577" s="40"/>
      <c r="Y577" s="40"/>
      <c r="Z577" s="40"/>
      <c r="AA577" s="40"/>
      <c r="AB577" s="40"/>
      <c r="AC577" s="40"/>
      <c r="AD577" s="40"/>
      <c r="AE577" s="40"/>
      <c r="AF577" s="40"/>
      <c r="AG577" s="40"/>
      <c r="AH577" s="40"/>
      <c r="AI577" s="40"/>
    </row>
    <row r="578" spans="24:35" x14ac:dyDescent="0.25">
      <c r="X578" s="40"/>
      <c r="Y578" s="40"/>
      <c r="Z578" s="40"/>
      <c r="AA578" s="40"/>
      <c r="AB578" s="40"/>
      <c r="AC578" s="40"/>
      <c r="AD578" s="40"/>
      <c r="AE578" s="40"/>
      <c r="AF578" s="40"/>
      <c r="AG578" s="40"/>
      <c r="AH578" s="40"/>
      <c r="AI578" s="40"/>
    </row>
    <row r="579" spans="24:35" x14ac:dyDescent="0.25">
      <c r="X579" s="40"/>
      <c r="Y579" s="40"/>
      <c r="Z579" s="40"/>
      <c r="AA579" s="40"/>
      <c r="AB579" s="40"/>
      <c r="AC579" s="40"/>
      <c r="AD579" s="40"/>
      <c r="AE579" s="40"/>
      <c r="AF579" s="40"/>
      <c r="AG579" s="40"/>
      <c r="AH579" s="40"/>
      <c r="AI579" s="40"/>
    </row>
    <row r="580" spans="24:35" x14ac:dyDescent="0.25">
      <c r="X580" s="40"/>
      <c r="Y580" s="40"/>
      <c r="Z580" s="40"/>
      <c r="AA580" s="40"/>
      <c r="AB580" s="40"/>
      <c r="AC580" s="40"/>
      <c r="AD580" s="40"/>
      <c r="AE580" s="40"/>
      <c r="AF580" s="40"/>
      <c r="AG580" s="40"/>
      <c r="AH580" s="40"/>
      <c r="AI580" s="40"/>
    </row>
    <row r="581" spans="24:35" x14ac:dyDescent="0.25">
      <c r="X581" s="40"/>
      <c r="Y581" s="40"/>
      <c r="Z581" s="40"/>
      <c r="AA581" s="40"/>
      <c r="AB581" s="40"/>
      <c r="AC581" s="40"/>
      <c r="AD581" s="40"/>
      <c r="AE581" s="40"/>
      <c r="AF581" s="40"/>
      <c r="AG581" s="40"/>
      <c r="AH581" s="40"/>
      <c r="AI581" s="40"/>
    </row>
    <row r="582" spans="24:35" x14ac:dyDescent="0.25">
      <c r="X582" s="40"/>
      <c r="Y582" s="40"/>
      <c r="Z582" s="40"/>
      <c r="AA582" s="40"/>
      <c r="AB582" s="40"/>
      <c r="AC582" s="40"/>
      <c r="AD582" s="40"/>
      <c r="AE582" s="40"/>
      <c r="AF582" s="40"/>
      <c r="AG582" s="40"/>
      <c r="AH582" s="40"/>
      <c r="AI582" s="40"/>
    </row>
    <row r="583" spans="24:35" x14ac:dyDescent="0.25">
      <c r="X583" s="40"/>
      <c r="Y583" s="40"/>
      <c r="Z583" s="40"/>
      <c r="AA583" s="40"/>
      <c r="AB583" s="40"/>
      <c r="AC583" s="40"/>
      <c r="AD583" s="40"/>
      <c r="AE583" s="40"/>
      <c r="AF583" s="40"/>
      <c r="AG583" s="40"/>
      <c r="AH583" s="40"/>
      <c r="AI583" s="40"/>
    </row>
    <row r="584" spans="24:35" x14ac:dyDescent="0.25">
      <c r="X584" s="40"/>
      <c r="Y584" s="40"/>
      <c r="Z584" s="40"/>
      <c r="AA584" s="40"/>
      <c r="AB584" s="40"/>
      <c r="AC584" s="40"/>
      <c r="AD584" s="40"/>
      <c r="AE584" s="40"/>
      <c r="AF584" s="40"/>
      <c r="AG584" s="40"/>
      <c r="AH584" s="40"/>
      <c r="AI584" s="40"/>
    </row>
    <row r="585" spans="24:35" x14ac:dyDescent="0.25">
      <c r="X585" s="40"/>
      <c r="Y585" s="40"/>
      <c r="Z585" s="40"/>
      <c r="AA585" s="40"/>
      <c r="AB585" s="40"/>
      <c r="AC585" s="40"/>
      <c r="AD585" s="40"/>
      <c r="AE585" s="40"/>
      <c r="AF585" s="40"/>
      <c r="AG585" s="40"/>
      <c r="AH585" s="40"/>
      <c r="AI585" s="40"/>
    </row>
    <row r="586" spans="24:35" x14ac:dyDescent="0.25">
      <c r="X586" s="40"/>
      <c r="Y586" s="40"/>
      <c r="Z586" s="40"/>
      <c r="AA586" s="40"/>
      <c r="AB586" s="40"/>
      <c r="AC586" s="40"/>
      <c r="AD586" s="40"/>
      <c r="AE586" s="40"/>
      <c r="AF586" s="40"/>
      <c r="AG586" s="40"/>
      <c r="AH586" s="40"/>
      <c r="AI586" s="40"/>
    </row>
    <row r="587" spans="24:35" x14ac:dyDescent="0.25">
      <c r="X587" s="40"/>
      <c r="Y587" s="40"/>
      <c r="Z587" s="40"/>
      <c r="AA587" s="40"/>
      <c r="AB587" s="40"/>
      <c r="AC587" s="40"/>
      <c r="AD587" s="40"/>
      <c r="AE587" s="40"/>
      <c r="AF587" s="40"/>
      <c r="AG587" s="40"/>
      <c r="AH587" s="40"/>
      <c r="AI587" s="40"/>
    </row>
    <row r="588" spans="24:35" x14ac:dyDescent="0.25">
      <c r="X588" s="40"/>
      <c r="Y588" s="40"/>
      <c r="Z588" s="40"/>
      <c r="AA588" s="40"/>
      <c r="AB588" s="40"/>
      <c r="AC588" s="40"/>
      <c r="AD588" s="40"/>
      <c r="AE588" s="40"/>
      <c r="AF588" s="40"/>
      <c r="AG588" s="40"/>
      <c r="AH588" s="40"/>
      <c r="AI588" s="40"/>
    </row>
    <row r="589" spans="24:35" x14ac:dyDescent="0.25">
      <c r="X589" s="40"/>
      <c r="Y589" s="40"/>
      <c r="Z589" s="40"/>
      <c r="AA589" s="40"/>
      <c r="AB589" s="40"/>
      <c r="AC589" s="40"/>
      <c r="AD589" s="40"/>
      <c r="AE589" s="40"/>
      <c r="AF589" s="40"/>
      <c r="AG589" s="40"/>
      <c r="AH589" s="40"/>
      <c r="AI589" s="40"/>
    </row>
    <row r="590" spans="24:35" x14ac:dyDescent="0.25">
      <c r="X590" s="40"/>
      <c r="Y590" s="40"/>
      <c r="Z590" s="40"/>
      <c r="AA590" s="40"/>
      <c r="AB590" s="40"/>
      <c r="AC590" s="40"/>
      <c r="AD590" s="40"/>
      <c r="AE590" s="40"/>
      <c r="AF590" s="40"/>
      <c r="AG590" s="40"/>
      <c r="AH590" s="40"/>
      <c r="AI590" s="40"/>
    </row>
    <row r="591" spans="24:35" x14ac:dyDescent="0.25">
      <c r="X591" s="40"/>
      <c r="Y591" s="40"/>
      <c r="Z591" s="40"/>
      <c r="AA591" s="40"/>
      <c r="AB591" s="40"/>
      <c r="AC591" s="40"/>
      <c r="AD591" s="40"/>
      <c r="AE591" s="40"/>
      <c r="AF591" s="40"/>
      <c r="AG591" s="40"/>
      <c r="AH591" s="40"/>
      <c r="AI591" s="40"/>
    </row>
    <row r="592" spans="24:35" x14ac:dyDescent="0.25">
      <c r="X592" s="40"/>
      <c r="Y592" s="40"/>
      <c r="Z592" s="40"/>
      <c r="AA592" s="40"/>
      <c r="AB592" s="40"/>
      <c r="AC592" s="40"/>
      <c r="AD592" s="40"/>
      <c r="AE592" s="40"/>
      <c r="AF592" s="40"/>
      <c r="AG592" s="40"/>
      <c r="AH592" s="40"/>
      <c r="AI592" s="40"/>
    </row>
    <row r="593" spans="24:35" x14ac:dyDescent="0.25">
      <c r="X593" s="40"/>
      <c r="Y593" s="40"/>
      <c r="Z593" s="40"/>
      <c r="AA593" s="40"/>
      <c r="AB593" s="40"/>
      <c r="AC593" s="40"/>
      <c r="AD593" s="40"/>
      <c r="AE593" s="40"/>
      <c r="AF593" s="40"/>
      <c r="AG593" s="40"/>
      <c r="AH593" s="40"/>
      <c r="AI593" s="40"/>
    </row>
    <row r="594" spans="24:35" x14ac:dyDescent="0.25">
      <c r="X594" s="40"/>
      <c r="Y594" s="40"/>
      <c r="Z594" s="40"/>
      <c r="AA594" s="40"/>
      <c r="AB594" s="40"/>
      <c r="AC594" s="40"/>
      <c r="AD594" s="40"/>
      <c r="AE594" s="40"/>
      <c r="AF594" s="40"/>
      <c r="AG594" s="40"/>
      <c r="AH594" s="40"/>
      <c r="AI594" s="40"/>
    </row>
    <row r="595" spans="24:35" x14ac:dyDescent="0.25">
      <c r="X595" s="40"/>
      <c r="Y595" s="40"/>
      <c r="Z595" s="40"/>
      <c r="AA595" s="40"/>
      <c r="AB595" s="40"/>
      <c r="AC595" s="40"/>
      <c r="AD595" s="40"/>
      <c r="AE595" s="40"/>
      <c r="AF595" s="40"/>
      <c r="AG595" s="40"/>
      <c r="AH595" s="40"/>
      <c r="AI595" s="40"/>
    </row>
    <row r="596" spans="24:35" x14ac:dyDescent="0.25">
      <c r="X596" s="40"/>
      <c r="Y596" s="40"/>
      <c r="Z596" s="40"/>
      <c r="AA596" s="40"/>
      <c r="AB596" s="40"/>
      <c r="AC596" s="40"/>
      <c r="AD596" s="40"/>
      <c r="AE596" s="40"/>
      <c r="AF596" s="40"/>
      <c r="AG596" s="40"/>
      <c r="AH596" s="40"/>
      <c r="AI596" s="40"/>
    </row>
    <row r="597" spans="24:35" x14ac:dyDescent="0.25">
      <c r="X597" s="40"/>
      <c r="Y597" s="40"/>
      <c r="Z597" s="40"/>
      <c r="AA597" s="40"/>
      <c r="AB597" s="40"/>
      <c r="AC597" s="40"/>
      <c r="AD597" s="40"/>
      <c r="AE597" s="40"/>
      <c r="AF597" s="40"/>
      <c r="AG597" s="40"/>
      <c r="AH597" s="40"/>
      <c r="AI597" s="40"/>
    </row>
    <row r="598" spans="24:35" x14ac:dyDescent="0.25">
      <c r="X598" s="40"/>
      <c r="Y598" s="40"/>
      <c r="Z598" s="40"/>
      <c r="AA598" s="40"/>
      <c r="AB598" s="40"/>
      <c r="AC598" s="40"/>
      <c r="AD598" s="40"/>
      <c r="AE598" s="40"/>
      <c r="AF598" s="40"/>
      <c r="AG598" s="40"/>
      <c r="AH598" s="40"/>
      <c r="AI598" s="40"/>
    </row>
    <row r="599" spans="24:35" x14ac:dyDescent="0.25">
      <c r="X599" s="40"/>
      <c r="Y599" s="40"/>
      <c r="Z599" s="40"/>
      <c r="AA599" s="40"/>
      <c r="AB599" s="40"/>
      <c r="AC599" s="40"/>
      <c r="AD599" s="40"/>
      <c r="AE599" s="40"/>
      <c r="AF599" s="40"/>
      <c r="AG599" s="40"/>
      <c r="AH599" s="40"/>
      <c r="AI599" s="40"/>
    </row>
    <row r="600" spans="24:35" x14ac:dyDescent="0.25">
      <c r="X600" s="40"/>
      <c r="Y600" s="40"/>
      <c r="Z600" s="40"/>
      <c r="AA600" s="40"/>
      <c r="AB600" s="40"/>
      <c r="AC600" s="40"/>
      <c r="AD600" s="40"/>
      <c r="AE600" s="40"/>
      <c r="AF600" s="40"/>
      <c r="AG600" s="40"/>
      <c r="AH600" s="40"/>
      <c r="AI600" s="40"/>
    </row>
    <row r="601" spans="24:35" x14ac:dyDescent="0.25">
      <c r="X601" s="40"/>
      <c r="Y601" s="40"/>
      <c r="Z601" s="40"/>
      <c r="AA601" s="40"/>
      <c r="AB601" s="40"/>
      <c r="AC601" s="40"/>
      <c r="AD601" s="40"/>
      <c r="AE601" s="40"/>
      <c r="AF601" s="40"/>
      <c r="AG601" s="40"/>
      <c r="AH601" s="40"/>
      <c r="AI601" s="40"/>
    </row>
    <row r="602" spans="24:35" x14ac:dyDescent="0.25">
      <c r="X602" s="40"/>
      <c r="Y602" s="40"/>
      <c r="Z602" s="40"/>
      <c r="AA602" s="40"/>
      <c r="AB602" s="40"/>
      <c r="AC602" s="40"/>
      <c r="AD602" s="40"/>
      <c r="AE602" s="40"/>
      <c r="AF602" s="40"/>
      <c r="AG602" s="40"/>
      <c r="AH602" s="40"/>
      <c r="AI602" s="40"/>
    </row>
    <row r="603" spans="24:35" x14ac:dyDescent="0.25">
      <c r="X603" s="40"/>
      <c r="Y603" s="40"/>
      <c r="Z603" s="40"/>
      <c r="AA603" s="40"/>
      <c r="AB603" s="40"/>
      <c r="AC603" s="40"/>
      <c r="AD603" s="40"/>
      <c r="AE603" s="40"/>
      <c r="AF603" s="40"/>
      <c r="AG603" s="40"/>
      <c r="AH603" s="40"/>
      <c r="AI603" s="40"/>
    </row>
    <row r="604" spans="24:35" x14ac:dyDescent="0.25">
      <c r="X604" s="40"/>
      <c r="Y604" s="40"/>
      <c r="Z604" s="40"/>
      <c r="AA604" s="40"/>
      <c r="AB604" s="40"/>
      <c r="AC604" s="40"/>
      <c r="AD604" s="40"/>
      <c r="AE604" s="40"/>
      <c r="AF604" s="40"/>
      <c r="AG604" s="40"/>
      <c r="AH604" s="40"/>
      <c r="AI604" s="40"/>
    </row>
    <row r="605" spans="24:35" x14ac:dyDescent="0.25">
      <c r="X605" s="40"/>
      <c r="Y605" s="40"/>
      <c r="Z605" s="40"/>
      <c r="AA605" s="40"/>
      <c r="AB605" s="40"/>
      <c r="AC605" s="40"/>
      <c r="AD605" s="40"/>
      <c r="AE605" s="40"/>
      <c r="AF605" s="40"/>
      <c r="AG605" s="40"/>
      <c r="AH605" s="40"/>
      <c r="AI605" s="40"/>
    </row>
    <row r="606" spans="24:35" x14ac:dyDescent="0.25">
      <c r="X606" s="40"/>
      <c r="Y606" s="40"/>
      <c r="Z606" s="40"/>
      <c r="AA606" s="40"/>
      <c r="AB606" s="40"/>
      <c r="AC606" s="40"/>
      <c r="AD606" s="40"/>
      <c r="AE606" s="40"/>
      <c r="AF606" s="40"/>
      <c r="AG606" s="40"/>
      <c r="AH606" s="40"/>
      <c r="AI606" s="40"/>
    </row>
    <row r="607" spans="24:35" x14ac:dyDescent="0.25">
      <c r="X607" s="40"/>
      <c r="Y607" s="40"/>
      <c r="Z607" s="40"/>
      <c r="AA607" s="40"/>
      <c r="AB607" s="40"/>
      <c r="AC607" s="40"/>
      <c r="AD607" s="40"/>
      <c r="AE607" s="40"/>
      <c r="AF607" s="40"/>
      <c r="AG607" s="40"/>
      <c r="AH607" s="40"/>
      <c r="AI607" s="40"/>
    </row>
    <row r="608" spans="24:35" x14ac:dyDescent="0.25">
      <c r="X608" s="40"/>
      <c r="Y608" s="40"/>
      <c r="Z608" s="40"/>
      <c r="AA608" s="40"/>
      <c r="AB608" s="40"/>
      <c r="AC608" s="40"/>
      <c r="AD608" s="40"/>
      <c r="AE608" s="40"/>
      <c r="AF608" s="40"/>
      <c r="AG608" s="40"/>
      <c r="AH608" s="40"/>
      <c r="AI608" s="40"/>
    </row>
    <row r="609" spans="24:35" x14ac:dyDescent="0.25">
      <c r="X609" s="40"/>
      <c r="Y609" s="40"/>
      <c r="Z609" s="40"/>
      <c r="AA609" s="40"/>
      <c r="AB609" s="40"/>
      <c r="AC609" s="40"/>
      <c r="AD609" s="40"/>
      <c r="AE609" s="40"/>
      <c r="AF609" s="40"/>
      <c r="AG609" s="40"/>
      <c r="AH609" s="40"/>
      <c r="AI609" s="40"/>
    </row>
    <row r="610" spans="24:35" x14ac:dyDescent="0.25">
      <c r="X610" s="40"/>
      <c r="Y610" s="40"/>
      <c r="Z610" s="40"/>
      <c r="AA610" s="40"/>
      <c r="AB610" s="40"/>
      <c r="AC610" s="40"/>
      <c r="AD610" s="40"/>
      <c r="AE610" s="40"/>
      <c r="AF610" s="40"/>
      <c r="AG610" s="40"/>
      <c r="AH610" s="40"/>
      <c r="AI610" s="40"/>
    </row>
    <row r="611" spans="24:35" x14ac:dyDescent="0.25">
      <c r="X611" s="40"/>
      <c r="Y611" s="40"/>
      <c r="Z611" s="40"/>
      <c r="AA611" s="40"/>
      <c r="AB611" s="40"/>
      <c r="AC611" s="40"/>
      <c r="AD611" s="40"/>
      <c r="AE611" s="40"/>
      <c r="AF611" s="40"/>
      <c r="AG611" s="40"/>
      <c r="AH611" s="40"/>
      <c r="AI611" s="40"/>
    </row>
    <row r="612" spans="24:35" x14ac:dyDescent="0.25">
      <c r="X612" s="40"/>
      <c r="Y612" s="40"/>
      <c r="Z612" s="40"/>
      <c r="AA612" s="40"/>
      <c r="AB612" s="40"/>
      <c r="AC612" s="40"/>
      <c r="AD612" s="40"/>
      <c r="AE612" s="40"/>
      <c r="AF612" s="40"/>
      <c r="AG612" s="40"/>
      <c r="AH612" s="40"/>
      <c r="AI612" s="40"/>
    </row>
    <row r="613" spans="24:35" x14ac:dyDescent="0.25">
      <c r="X613" s="40"/>
      <c r="Y613" s="40"/>
      <c r="Z613" s="40"/>
      <c r="AA613" s="40"/>
      <c r="AB613" s="40"/>
      <c r="AC613" s="40"/>
      <c r="AD613" s="40"/>
      <c r="AE613" s="40"/>
      <c r="AF613" s="40"/>
      <c r="AG613" s="40"/>
      <c r="AH613" s="40"/>
      <c r="AI613" s="40"/>
    </row>
    <row r="614" spans="24:35" x14ac:dyDescent="0.25">
      <c r="X614" s="40"/>
      <c r="Y614" s="40"/>
      <c r="Z614" s="40"/>
      <c r="AA614" s="40"/>
      <c r="AB614" s="40"/>
      <c r="AC614" s="40"/>
      <c r="AD614" s="40"/>
      <c r="AE614" s="40"/>
      <c r="AF614" s="40"/>
      <c r="AG614" s="40"/>
      <c r="AH614" s="40"/>
      <c r="AI614" s="40"/>
    </row>
    <row r="615" spans="24:35" x14ac:dyDescent="0.25">
      <c r="X615" s="40"/>
      <c r="Y615" s="40"/>
      <c r="Z615" s="40"/>
      <c r="AA615" s="40"/>
      <c r="AB615" s="40"/>
      <c r="AC615" s="40"/>
      <c r="AD615" s="40"/>
      <c r="AE615" s="40"/>
      <c r="AF615" s="40"/>
      <c r="AG615" s="40"/>
      <c r="AH615" s="40"/>
      <c r="AI615" s="40"/>
    </row>
    <row r="616" spans="24:35" x14ac:dyDescent="0.25">
      <c r="X616" s="40"/>
      <c r="Y616" s="40"/>
      <c r="Z616" s="40"/>
      <c r="AA616" s="40"/>
      <c r="AB616" s="40"/>
      <c r="AC616" s="40"/>
      <c r="AD616" s="40"/>
      <c r="AE616" s="40"/>
      <c r="AF616" s="40"/>
      <c r="AG616" s="40"/>
      <c r="AH616" s="40"/>
      <c r="AI616" s="40"/>
    </row>
    <row r="617" spans="24:35" x14ac:dyDescent="0.25">
      <c r="X617" s="40"/>
      <c r="Y617" s="40"/>
      <c r="Z617" s="40"/>
      <c r="AA617" s="40"/>
      <c r="AB617" s="40"/>
      <c r="AC617" s="40"/>
      <c r="AD617" s="40"/>
      <c r="AE617" s="40"/>
      <c r="AF617" s="40"/>
      <c r="AG617" s="40"/>
      <c r="AH617" s="40"/>
      <c r="AI617" s="40"/>
    </row>
    <row r="618" spans="24:35" x14ac:dyDescent="0.25">
      <c r="X618" s="40"/>
      <c r="Y618" s="40"/>
      <c r="Z618" s="40"/>
      <c r="AA618" s="40"/>
      <c r="AB618" s="40"/>
      <c r="AC618" s="40"/>
      <c r="AD618" s="40"/>
      <c r="AE618" s="40"/>
      <c r="AF618" s="40"/>
      <c r="AG618" s="40"/>
      <c r="AH618" s="40"/>
      <c r="AI618" s="40"/>
    </row>
    <row r="619" spans="24:35" x14ac:dyDescent="0.25">
      <c r="X619" s="40"/>
      <c r="Y619" s="40"/>
      <c r="Z619" s="40"/>
      <c r="AA619" s="40"/>
      <c r="AB619" s="40"/>
      <c r="AC619" s="40"/>
      <c r="AD619" s="40"/>
      <c r="AE619" s="40"/>
      <c r="AF619" s="40"/>
      <c r="AG619" s="40"/>
      <c r="AH619" s="40"/>
      <c r="AI619" s="40"/>
    </row>
    <row r="620" spans="24:35" x14ac:dyDescent="0.25">
      <c r="X620" s="40"/>
      <c r="Y620" s="40"/>
      <c r="Z620" s="40"/>
      <c r="AA620" s="40"/>
      <c r="AB620" s="40"/>
      <c r="AC620" s="40"/>
      <c r="AD620" s="40"/>
      <c r="AE620" s="40"/>
      <c r="AF620" s="40"/>
      <c r="AG620" s="40"/>
      <c r="AH620" s="40"/>
      <c r="AI620" s="40"/>
    </row>
    <row r="621" spans="24:35" x14ac:dyDescent="0.25">
      <c r="X621" s="40"/>
      <c r="Y621" s="40"/>
      <c r="Z621" s="40"/>
      <c r="AA621" s="40"/>
      <c r="AB621" s="40"/>
      <c r="AC621" s="40"/>
      <c r="AD621" s="40"/>
      <c r="AE621" s="40"/>
      <c r="AF621" s="40"/>
      <c r="AG621" s="40"/>
      <c r="AH621" s="40"/>
      <c r="AI621" s="40"/>
    </row>
    <row r="622" spans="24:35" x14ac:dyDescent="0.25">
      <c r="X622" s="40"/>
      <c r="Y622" s="40"/>
      <c r="Z622" s="40"/>
      <c r="AA622" s="40"/>
      <c r="AB622" s="40"/>
      <c r="AC622" s="40"/>
      <c r="AD622" s="40"/>
      <c r="AE622" s="40"/>
      <c r="AF622" s="40"/>
      <c r="AG622" s="40"/>
      <c r="AH622" s="40"/>
      <c r="AI622" s="40"/>
    </row>
    <row r="623" spans="24:35" x14ac:dyDescent="0.25">
      <c r="X623" s="40"/>
      <c r="Y623" s="40"/>
      <c r="Z623" s="40"/>
      <c r="AA623" s="40"/>
      <c r="AB623" s="40"/>
      <c r="AC623" s="40"/>
      <c r="AD623" s="40"/>
      <c r="AE623" s="40"/>
      <c r="AF623" s="40"/>
      <c r="AG623" s="40"/>
      <c r="AH623" s="40"/>
      <c r="AI623" s="40"/>
    </row>
    <row r="624" spans="24:35" x14ac:dyDescent="0.25">
      <c r="X624" s="40"/>
      <c r="Y624" s="40"/>
      <c r="Z624" s="40"/>
      <c r="AA624" s="40"/>
      <c r="AB624" s="40"/>
      <c r="AC624" s="40"/>
      <c r="AD624" s="40"/>
      <c r="AE624" s="40"/>
      <c r="AF624" s="40"/>
      <c r="AG624" s="40"/>
      <c r="AH624" s="40"/>
      <c r="AI624" s="40"/>
    </row>
    <row r="625" spans="24:35" x14ac:dyDescent="0.25">
      <c r="X625" s="40"/>
      <c r="Y625" s="40"/>
      <c r="Z625" s="40"/>
      <c r="AA625" s="40"/>
      <c r="AB625" s="40"/>
      <c r="AC625" s="40"/>
      <c r="AD625" s="40"/>
      <c r="AE625" s="40"/>
      <c r="AF625" s="40"/>
      <c r="AG625" s="40"/>
      <c r="AH625" s="40"/>
      <c r="AI625" s="40"/>
    </row>
    <row r="626" spans="24:35" x14ac:dyDescent="0.25">
      <c r="X626" s="40"/>
      <c r="Y626" s="40"/>
      <c r="Z626" s="40"/>
      <c r="AA626" s="40"/>
      <c r="AB626" s="40"/>
      <c r="AC626" s="40"/>
      <c r="AD626" s="40"/>
      <c r="AE626" s="40"/>
      <c r="AF626" s="40"/>
      <c r="AG626" s="40"/>
      <c r="AH626" s="40"/>
      <c r="AI626" s="40"/>
    </row>
    <row r="627" spans="24:35" x14ac:dyDescent="0.25">
      <c r="X627" s="40"/>
      <c r="Y627" s="40"/>
      <c r="Z627" s="40"/>
      <c r="AA627" s="40"/>
      <c r="AB627" s="40"/>
      <c r="AC627" s="40"/>
      <c r="AD627" s="40"/>
      <c r="AE627" s="40"/>
      <c r="AF627" s="40"/>
      <c r="AG627" s="40"/>
      <c r="AH627" s="40"/>
      <c r="AI627" s="40"/>
    </row>
    <row r="628" spans="24:35" x14ac:dyDescent="0.25">
      <c r="X628" s="40"/>
      <c r="Y628" s="40"/>
      <c r="Z628" s="40"/>
      <c r="AA628" s="40"/>
      <c r="AB628" s="40"/>
      <c r="AC628" s="40"/>
      <c r="AD628" s="40"/>
      <c r="AE628" s="40"/>
      <c r="AF628" s="40"/>
      <c r="AG628" s="40"/>
      <c r="AH628" s="40"/>
      <c r="AI628" s="40"/>
    </row>
    <row r="629" spans="24:35" x14ac:dyDescent="0.25">
      <c r="X629" s="40"/>
      <c r="Y629" s="40"/>
      <c r="Z629" s="40"/>
      <c r="AA629" s="40"/>
      <c r="AB629" s="40"/>
      <c r="AC629" s="40"/>
      <c r="AD629" s="40"/>
      <c r="AE629" s="40"/>
      <c r="AF629" s="40"/>
      <c r="AG629" s="40"/>
      <c r="AH629" s="40"/>
      <c r="AI629" s="40"/>
    </row>
    <row r="630" spans="24:35" x14ac:dyDescent="0.25">
      <c r="X630" s="40"/>
      <c r="Y630" s="40"/>
      <c r="Z630" s="40"/>
      <c r="AA630" s="40"/>
      <c r="AB630" s="40"/>
      <c r="AC630" s="40"/>
      <c r="AD630" s="40"/>
      <c r="AE630" s="40"/>
      <c r="AF630" s="40"/>
      <c r="AG630" s="40"/>
      <c r="AH630" s="40"/>
      <c r="AI630" s="40"/>
    </row>
    <row r="631" spans="24:35" x14ac:dyDescent="0.25">
      <c r="X631" s="40"/>
      <c r="Y631" s="40"/>
      <c r="Z631" s="40"/>
      <c r="AA631" s="40"/>
      <c r="AB631" s="40"/>
      <c r="AC631" s="40"/>
      <c r="AD631" s="40"/>
      <c r="AE631" s="40"/>
      <c r="AF631" s="40"/>
      <c r="AG631" s="40"/>
      <c r="AH631" s="40"/>
      <c r="AI631" s="40"/>
    </row>
    <row r="632" spans="24:35" x14ac:dyDescent="0.25">
      <c r="X632" s="40"/>
      <c r="Y632" s="40"/>
      <c r="Z632" s="40"/>
      <c r="AA632" s="40"/>
      <c r="AB632" s="40"/>
      <c r="AC632" s="40"/>
      <c r="AD632" s="40"/>
      <c r="AE632" s="40"/>
      <c r="AF632" s="40"/>
      <c r="AG632" s="40"/>
      <c r="AH632" s="40"/>
      <c r="AI632" s="40"/>
    </row>
    <row r="633" spans="24:35" x14ac:dyDescent="0.25">
      <c r="X633" s="40"/>
      <c r="Y633" s="40"/>
      <c r="Z633" s="40"/>
      <c r="AA633" s="40"/>
      <c r="AB633" s="40"/>
      <c r="AC633" s="40"/>
      <c r="AD633" s="40"/>
      <c r="AE633" s="40"/>
      <c r="AF633" s="40"/>
      <c r="AG633" s="40"/>
      <c r="AH633" s="40"/>
      <c r="AI633" s="40"/>
    </row>
    <row r="634" spans="24:35" x14ac:dyDescent="0.25">
      <c r="X634" s="40"/>
      <c r="Y634" s="40"/>
      <c r="Z634" s="40"/>
      <c r="AA634" s="40"/>
      <c r="AB634" s="40"/>
      <c r="AC634" s="40"/>
      <c r="AD634" s="40"/>
      <c r="AE634" s="40"/>
      <c r="AF634" s="40"/>
      <c r="AG634" s="40"/>
      <c r="AH634" s="40"/>
      <c r="AI634" s="40"/>
    </row>
    <row r="635" spans="24:35" x14ac:dyDescent="0.25">
      <c r="X635" s="40"/>
      <c r="Y635" s="40"/>
      <c r="Z635" s="40"/>
      <c r="AA635" s="40"/>
      <c r="AB635" s="40"/>
      <c r="AC635" s="40"/>
      <c r="AD635" s="40"/>
      <c r="AE635" s="40"/>
      <c r="AF635" s="40"/>
      <c r="AG635" s="40"/>
      <c r="AH635" s="40"/>
      <c r="AI635" s="40"/>
    </row>
    <row r="636" spans="24:35" x14ac:dyDescent="0.25">
      <c r="X636" s="40"/>
      <c r="Y636" s="40"/>
      <c r="Z636" s="40"/>
      <c r="AA636" s="40"/>
      <c r="AB636" s="40"/>
      <c r="AC636" s="40"/>
      <c r="AD636" s="40"/>
      <c r="AE636" s="40"/>
      <c r="AF636" s="40"/>
      <c r="AG636" s="40"/>
      <c r="AH636" s="40"/>
      <c r="AI636" s="40"/>
    </row>
    <row r="637" spans="24:35" x14ac:dyDescent="0.25">
      <c r="X637" s="40"/>
      <c r="Y637" s="40"/>
      <c r="Z637" s="40"/>
      <c r="AA637" s="40"/>
      <c r="AB637" s="40"/>
      <c r="AC637" s="40"/>
      <c r="AD637" s="40"/>
      <c r="AE637" s="40"/>
      <c r="AF637" s="40"/>
      <c r="AG637" s="40"/>
      <c r="AH637" s="40"/>
      <c r="AI637" s="40"/>
    </row>
    <row r="638" spans="24:35" x14ac:dyDescent="0.25">
      <c r="X638" s="40"/>
      <c r="Y638" s="40"/>
      <c r="Z638" s="40"/>
      <c r="AA638" s="40"/>
      <c r="AB638" s="40"/>
      <c r="AC638" s="40"/>
      <c r="AD638" s="40"/>
      <c r="AE638" s="40"/>
      <c r="AF638" s="40"/>
      <c r="AG638" s="40"/>
      <c r="AH638" s="40"/>
      <c r="AI638" s="40"/>
    </row>
    <row r="639" spans="24:35" x14ac:dyDescent="0.25">
      <c r="X639" s="40"/>
      <c r="Y639" s="40"/>
      <c r="Z639" s="40"/>
      <c r="AA639" s="40"/>
      <c r="AB639" s="40"/>
      <c r="AC639" s="40"/>
      <c r="AD639" s="40"/>
      <c r="AE639" s="40"/>
      <c r="AF639" s="40"/>
      <c r="AG639" s="40"/>
      <c r="AH639" s="40"/>
      <c r="AI639" s="40"/>
    </row>
    <row r="640" spans="24:35" x14ac:dyDescent="0.25">
      <c r="X640" s="40"/>
      <c r="Y640" s="40"/>
      <c r="Z640" s="40"/>
      <c r="AA640" s="40"/>
      <c r="AB640" s="40"/>
      <c r="AC640" s="40"/>
      <c r="AD640" s="40"/>
      <c r="AE640" s="40"/>
      <c r="AF640" s="40"/>
      <c r="AG640" s="40"/>
      <c r="AH640" s="40"/>
      <c r="AI640" s="40"/>
    </row>
    <row r="641" spans="24:35" x14ac:dyDescent="0.25">
      <c r="X641" s="40"/>
      <c r="Y641" s="40"/>
      <c r="Z641" s="40"/>
      <c r="AA641" s="40"/>
      <c r="AB641" s="40"/>
      <c r="AC641" s="40"/>
      <c r="AD641" s="40"/>
      <c r="AE641" s="40"/>
      <c r="AF641" s="40"/>
      <c r="AG641" s="40"/>
      <c r="AH641" s="40"/>
      <c r="AI641" s="40"/>
    </row>
    <row r="642" spans="24:35" x14ac:dyDescent="0.25">
      <c r="X642" s="40"/>
      <c r="Y642" s="40"/>
      <c r="Z642" s="40"/>
      <c r="AA642" s="40"/>
      <c r="AB642" s="40"/>
      <c r="AC642" s="40"/>
      <c r="AD642" s="40"/>
      <c r="AE642" s="40"/>
      <c r="AF642" s="40"/>
      <c r="AG642" s="40"/>
      <c r="AH642" s="40"/>
      <c r="AI642" s="40"/>
    </row>
    <row r="643" spans="24:35" x14ac:dyDescent="0.25">
      <c r="X643" s="40"/>
      <c r="Y643" s="40"/>
      <c r="Z643" s="40"/>
      <c r="AA643" s="40"/>
      <c r="AB643" s="40"/>
      <c r="AC643" s="40"/>
      <c r="AD643" s="40"/>
      <c r="AE643" s="40"/>
      <c r="AF643" s="40"/>
      <c r="AG643" s="40"/>
      <c r="AH643" s="40"/>
      <c r="AI643" s="40"/>
    </row>
    <row r="644" spans="24:35" x14ac:dyDescent="0.25">
      <c r="X644" s="40"/>
      <c r="Y644" s="40"/>
      <c r="Z644" s="40"/>
      <c r="AA644" s="40"/>
      <c r="AB644" s="40"/>
      <c r="AC644" s="40"/>
      <c r="AD644" s="40"/>
      <c r="AE644" s="40"/>
      <c r="AF644" s="40"/>
      <c r="AG644" s="40"/>
      <c r="AH644" s="40"/>
      <c r="AI644" s="40"/>
    </row>
    <row r="645" spans="24:35" x14ac:dyDescent="0.25">
      <c r="X645" s="40"/>
      <c r="Y645" s="40"/>
      <c r="Z645" s="40"/>
      <c r="AA645" s="40"/>
      <c r="AB645" s="40"/>
      <c r="AC645" s="40"/>
      <c r="AD645" s="40"/>
      <c r="AE645" s="40"/>
      <c r="AF645" s="40"/>
      <c r="AG645" s="40"/>
      <c r="AH645" s="40"/>
      <c r="AI645" s="40"/>
    </row>
    <row r="646" spans="24:35" x14ac:dyDescent="0.25">
      <c r="X646" s="40"/>
      <c r="Y646" s="40"/>
      <c r="Z646" s="40"/>
      <c r="AA646" s="40"/>
      <c r="AB646" s="40"/>
      <c r="AC646" s="40"/>
      <c r="AD646" s="40"/>
      <c r="AE646" s="40"/>
      <c r="AF646" s="40"/>
      <c r="AG646" s="40"/>
      <c r="AH646" s="40"/>
      <c r="AI646" s="40"/>
    </row>
    <row r="647" spans="24:35" x14ac:dyDescent="0.25">
      <c r="X647" s="40"/>
      <c r="Y647" s="40"/>
      <c r="Z647" s="40"/>
      <c r="AA647" s="40"/>
      <c r="AB647" s="40"/>
      <c r="AC647" s="40"/>
      <c r="AD647" s="40"/>
      <c r="AE647" s="40"/>
      <c r="AF647" s="40"/>
      <c r="AG647" s="40"/>
      <c r="AH647" s="40"/>
      <c r="AI647" s="40"/>
    </row>
    <row r="648" spans="24:35" x14ac:dyDescent="0.25">
      <c r="X648" s="40"/>
      <c r="Y648" s="40"/>
      <c r="Z648" s="40"/>
      <c r="AA648" s="40"/>
      <c r="AB648" s="40"/>
      <c r="AC648" s="40"/>
      <c r="AD648" s="40"/>
      <c r="AE648" s="40"/>
      <c r="AF648" s="40"/>
      <c r="AG648" s="40"/>
      <c r="AH648" s="40"/>
      <c r="AI648" s="40"/>
    </row>
    <row r="649" spans="24:35" x14ac:dyDescent="0.25">
      <c r="X649" s="40"/>
      <c r="Y649" s="40"/>
      <c r="Z649" s="40"/>
      <c r="AA649" s="40"/>
      <c r="AB649" s="40"/>
      <c r="AC649" s="40"/>
      <c r="AD649" s="40"/>
      <c r="AE649" s="40"/>
      <c r="AF649" s="40"/>
      <c r="AG649" s="40"/>
      <c r="AH649" s="40"/>
      <c r="AI649" s="40"/>
    </row>
    <row r="650" spans="24:35" x14ac:dyDescent="0.25">
      <c r="X650" s="40"/>
      <c r="Y650" s="40"/>
      <c r="Z650" s="40"/>
      <c r="AA650" s="40"/>
      <c r="AB650" s="40"/>
      <c r="AC650" s="40"/>
      <c r="AD650" s="40"/>
      <c r="AE650" s="40"/>
      <c r="AF650" s="40"/>
      <c r="AG650" s="40"/>
      <c r="AH650" s="40"/>
      <c r="AI650" s="40"/>
    </row>
    <row r="651" spans="24:35" x14ac:dyDescent="0.25">
      <c r="X651" s="40"/>
      <c r="Y651" s="40"/>
      <c r="Z651" s="40"/>
      <c r="AA651" s="40"/>
      <c r="AB651" s="40"/>
      <c r="AC651" s="40"/>
      <c r="AD651" s="40"/>
      <c r="AE651" s="40"/>
      <c r="AF651" s="40"/>
      <c r="AG651" s="40"/>
      <c r="AH651" s="40"/>
      <c r="AI651" s="40"/>
    </row>
    <row r="652" spans="24:35" x14ac:dyDescent="0.25">
      <c r="X652" s="40"/>
      <c r="Y652" s="40"/>
      <c r="Z652" s="40"/>
      <c r="AA652" s="40"/>
      <c r="AB652" s="40"/>
      <c r="AC652" s="40"/>
      <c r="AD652" s="40"/>
      <c r="AE652" s="40"/>
      <c r="AF652" s="40"/>
      <c r="AG652" s="40"/>
      <c r="AH652" s="40"/>
      <c r="AI652" s="40"/>
    </row>
    <row r="653" spans="24:35" x14ac:dyDescent="0.25">
      <c r="X653" s="40"/>
      <c r="Y653" s="40"/>
      <c r="Z653" s="40"/>
      <c r="AA653" s="40"/>
      <c r="AB653" s="40"/>
      <c r="AC653" s="40"/>
      <c r="AD653" s="40"/>
      <c r="AE653" s="40"/>
      <c r="AF653" s="40"/>
      <c r="AG653" s="40"/>
      <c r="AH653" s="40"/>
      <c r="AI653" s="40"/>
    </row>
    <row r="654" spans="24:35" x14ac:dyDescent="0.25">
      <c r="X654" s="40"/>
      <c r="Y654" s="40"/>
      <c r="Z654" s="40"/>
      <c r="AA654" s="40"/>
      <c r="AB654" s="40"/>
      <c r="AC654" s="40"/>
      <c r="AD654" s="40"/>
      <c r="AE654" s="40"/>
      <c r="AF654" s="40"/>
      <c r="AG654" s="40"/>
      <c r="AH654" s="40"/>
      <c r="AI654" s="40"/>
    </row>
    <row r="655" spans="24:35" x14ac:dyDescent="0.25">
      <c r="X655" s="40"/>
      <c r="Y655" s="40"/>
      <c r="Z655" s="40"/>
      <c r="AA655" s="40"/>
      <c r="AB655" s="40"/>
      <c r="AC655" s="40"/>
      <c r="AD655" s="40"/>
      <c r="AE655" s="40"/>
      <c r="AF655" s="40"/>
      <c r="AG655" s="40"/>
      <c r="AH655" s="40"/>
      <c r="AI655" s="40"/>
    </row>
    <row r="656" spans="24:35" x14ac:dyDescent="0.25">
      <c r="X656" s="40"/>
      <c r="Y656" s="40"/>
      <c r="Z656" s="40"/>
      <c r="AA656" s="40"/>
      <c r="AB656" s="40"/>
      <c r="AC656" s="40"/>
      <c r="AD656" s="40"/>
      <c r="AE656" s="40"/>
      <c r="AF656" s="40"/>
      <c r="AG656" s="40"/>
      <c r="AH656" s="40"/>
      <c r="AI656" s="40"/>
    </row>
    <row r="657" spans="24:35" x14ac:dyDescent="0.25">
      <c r="X657" s="40"/>
      <c r="Y657" s="40"/>
      <c r="Z657" s="40"/>
      <c r="AA657" s="40"/>
      <c r="AB657" s="40"/>
      <c r="AC657" s="40"/>
      <c r="AD657" s="40"/>
      <c r="AE657" s="40"/>
      <c r="AF657" s="40"/>
      <c r="AG657" s="40"/>
      <c r="AH657" s="40"/>
      <c r="AI657" s="40"/>
    </row>
    <row r="658" spans="24:35" x14ac:dyDescent="0.25">
      <c r="X658" s="40"/>
      <c r="Y658" s="40"/>
      <c r="Z658" s="40"/>
      <c r="AA658" s="40"/>
      <c r="AB658" s="40"/>
      <c r="AC658" s="40"/>
      <c r="AD658" s="40"/>
      <c r="AE658" s="40"/>
      <c r="AF658" s="40"/>
      <c r="AG658" s="40"/>
      <c r="AH658" s="40"/>
      <c r="AI658" s="40"/>
    </row>
    <row r="659" spans="24:35" x14ac:dyDescent="0.25">
      <c r="X659" s="40"/>
      <c r="Y659" s="40"/>
      <c r="Z659" s="40"/>
      <c r="AA659" s="40"/>
      <c r="AB659" s="40"/>
      <c r="AC659" s="40"/>
      <c r="AD659" s="40"/>
      <c r="AE659" s="40"/>
      <c r="AF659" s="40"/>
      <c r="AG659" s="40"/>
      <c r="AH659" s="40"/>
      <c r="AI659" s="40"/>
    </row>
    <row r="660" spans="24:35" x14ac:dyDescent="0.25">
      <c r="X660" s="40"/>
      <c r="Y660" s="40"/>
      <c r="Z660" s="40"/>
      <c r="AA660" s="40"/>
      <c r="AB660" s="40"/>
      <c r="AC660" s="40"/>
      <c r="AD660" s="40"/>
      <c r="AE660" s="40"/>
      <c r="AF660" s="40"/>
      <c r="AG660" s="40"/>
      <c r="AH660" s="40"/>
      <c r="AI660" s="40"/>
    </row>
    <row r="661" spans="24:35" x14ac:dyDescent="0.25">
      <c r="X661" s="40"/>
      <c r="Y661" s="40"/>
      <c r="Z661" s="40"/>
      <c r="AA661" s="40"/>
      <c r="AB661" s="40"/>
      <c r="AC661" s="40"/>
      <c r="AD661" s="40"/>
      <c r="AE661" s="40"/>
      <c r="AF661" s="40"/>
      <c r="AG661" s="40"/>
      <c r="AH661" s="40"/>
      <c r="AI661" s="40"/>
    </row>
    <row r="662" spans="24:35" x14ac:dyDescent="0.25">
      <c r="X662" s="40"/>
      <c r="Y662" s="40"/>
      <c r="Z662" s="40"/>
      <c r="AA662" s="40"/>
      <c r="AB662" s="40"/>
      <c r="AC662" s="40"/>
      <c r="AD662" s="40"/>
      <c r="AE662" s="40"/>
      <c r="AF662" s="40"/>
      <c r="AG662" s="40"/>
      <c r="AH662" s="40"/>
      <c r="AI662" s="40"/>
    </row>
    <row r="663" spans="24:35" x14ac:dyDescent="0.25">
      <c r="X663" s="40"/>
      <c r="Y663" s="40"/>
      <c r="Z663" s="40"/>
      <c r="AA663" s="40"/>
      <c r="AB663" s="40"/>
      <c r="AC663" s="40"/>
      <c r="AD663" s="40"/>
      <c r="AE663" s="40"/>
      <c r="AF663" s="40"/>
      <c r="AG663" s="40"/>
      <c r="AH663" s="40"/>
      <c r="AI663" s="40"/>
    </row>
    <row r="664" spans="24:35" x14ac:dyDescent="0.25">
      <c r="X664" s="40"/>
      <c r="Y664" s="40"/>
      <c r="Z664" s="40"/>
      <c r="AA664" s="40"/>
      <c r="AB664" s="40"/>
      <c r="AC664" s="40"/>
      <c r="AD664" s="40"/>
      <c r="AE664" s="40"/>
      <c r="AF664" s="40"/>
      <c r="AG664" s="40"/>
      <c r="AH664" s="40"/>
      <c r="AI664" s="40"/>
    </row>
    <row r="665" spans="24:35" x14ac:dyDescent="0.25">
      <c r="X665" s="40"/>
      <c r="Y665" s="40"/>
      <c r="Z665" s="40"/>
      <c r="AA665" s="40"/>
      <c r="AB665" s="40"/>
      <c r="AC665" s="40"/>
      <c r="AD665" s="40"/>
      <c r="AE665" s="40"/>
      <c r="AF665" s="40"/>
      <c r="AG665" s="40"/>
      <c r="AH665" s="40"/>
      <c r="AI665" s="40"/>
    </row>
    <row r="666" spans="24:35" x14ac:dyDescent="0.25">
      <c r="X666" s="40"/>
      <c r="Y666" s="40"/>
      <c r="Z666" s="40"/>
      <c r="AA666" s="40"/>
      <c r="AB666" s="40"/>
      <c r="AC666" s="40"/>
      <c r="AD666" s="40"/>
      <c r="AE666" s="40"/>
      <c r="AF666" s="40"/>
      <c r="AG666" s="40"/>
      <c r="AH666" s="40"/>
      <c r="AI666" s="40"/>
    </row>
    <row r="667" spans="24:35" x14ac:dyDescent="0.25">
      <c r="X667" s="40"/>
      <c r="Y667" s="40"/>
      <c r="Z667" s="40"/>
      <c r="AA667" s="40"/>
      <c r="AB667" s="40"/>
      <c r="AC667" s="40"/>
      <c r="AD667" s="40"/>
      <c r="AE667" s="40"/>
      <c r="AF667" s="40"/>
      <c r="AG667" s="40"/>
      <c r="AH667" s="40"/>
      <c r="AI667" s="40"/>
    </row>
    <row r="668" spans="24:35" x14ac:dyDescent="0.25">
      <c r="X668" s="40"/>
      <c r="Y668" s="40"/>
      <c r="Z668" s="40"/>
      <c r="AA668" s="40"/>
      <c r="AB668" s="40"/>
      <c r="AC668" s="40"/>
      <c r="AD668" s="40"/>
      <c r="AE668" s="40"/>
      <c r="AF668" s="40"/>
      <c r="AG668" s="40"/>
      <c r="AH668" s="40"/>
      <c r="AI668" s="40"/>
    </row>
    <row r="669" spans="24:35" x14ac:dyDescent="0.25">
      <c r="X669" s="40"/>
      <c r="Y669" s="40"/>
      <c r="Z669" s="40"/>
      <c r="AA669" s="40"/>
      <c r="AB669" s="40"/>
      <c r="AC669" s="40"/>
      <c r="AD669" s="40"/>
      <c r="AE669" s="40"/>
      <c r="AF669" s="40"/>
      <c r="AG669" s="40"/>
      <c r="AH669" s="40"/>
      <c r="AI669" s="40"/>
    </row>
    <row r="670" spans="24:35" x14ac:dyDescent="0.25">
      <c r="X670" s="40"/>
      <c r="Y670" s="40"/>
      <c r="Z670" s="40"/>
      <c r="AA670" s="40"/>
      <c r="AB670" s="40"/>
      <c r="AC670" s="40"/>
      <c r="AD670" s="40"/>
      <c r="AE670" s="40"/>
      <c r="AF670" s="40"/>
      <c r="AG670" s="40"/>
      <c r="AH670" s="40"/>
      <c r="AI670" s="40"/>
    </row>
    <row r="671" spans="24:35" x14ac:dyDescent="0.25">
      <c r="X671" s="40"/>
      <c r="Y671" s="40"/>
      <c r="Z671" s="40"/>
      <c r="AA671" s="40"/>
      <c r="AB671" s="40"/>
      <c r="AC671" s="40"/>
      <c r="AD671" s="40"/>
      <c r="AE671" s="40"/>
      <c r="AF671" s="40"/>
      <c r="AG671" s="40"/>
      <c r="AH671" s="40"/>
      <c r="AI671" s="40"/>
    </row>
    <row r="672" spans="24:35" x14ac:dyDescent="0.25">
      <c r="X672" s="40"/>
      <c r="Y672" s="40"/>
      <c r="Z672" s="40"/>
      <c r="AA672" s="40"/>
      <c r="AB672" s="40"/>
      <c r="AC672" s="40"/>
      <c r="AD672" s="40"/>
      <c r="AE672" s="40"/>
      <c r="AF672" s="40"/>
      <c r="AG672" s="40"/>
      <c r="AH672" s="40"/>
      <c r="AI672" s="40"/>
    </row>
    <row r="673" spans="24:35" x14ac:dyDescent="0.25">
      <c r="X673" s="40"/>
      <c r="Y673" s="40"/>
      <c r="Z673" s="40"/>
      <c r="AA673" s="40"/>
      <c r="AB673" s="40"/>
      <c r="AC673" s="40"/>
      <c r="AD673" s="40"/>
      <c r="AE673" s="40"/>
      <c r="AF673" s="40"/>
      <c r="AG673" s="40"/>
      <c r="AH673" s="40"/>
      <c r="AI673" s="40"/>
    </row>
    <row r="674" spans="24:35" x14ac:dyDescent="0.25">
      <c r="X674" s="40"/>
      <c r="Y674" s="40"/>
      <c r="Z674" s="40"/>
      <c r="AA674" s="40"/>
      <c r="AB674" s="40"/>
      <c r="AC674" s="40"/>
      <c r="AD674" s="40"/>
      <c r="AE674" s="40"/>
      <c r="AF674" s="40"/>
      <c r="AG674" s="40"/>
      <c r="AH674" s="40"/>
      <c r="AI674" s="40"/>
    </row>
    <row r="675" spans="24:35" x14ac:dyDescent="0.25">
      <c r="X675" s="40"/>
      <c r="Y675" s="40"/>
      <c r="Z675" s="40"/>
      <c r="AA675" s="40"/>
      <c r="AB675" s="40"/>
      <c r="AC675" s="40"/>
      <c r="AD675" s="40"/>
      <c r="AE675" s="40"/>
      <c r="AF675" s="40"/>
      <c r="AG675" s="40"/>
      <c r="AH675" s="40"/>
      <c r="AI675" s="40"/>
    </row>
    <row r="676" spans="24:35" x14ac:dyDescent="0.25">
      <c r="X676" s="40"/>
      <c r="Y676" s="40"/>
      <c r="Z676" s="40"/>
      <c r="AA676" s="40"/>
      <c r="AB676" s="40"/>
      <c r="AC676" s="40"/>
      <c r="AD676" s="40"/>
      <c r="AE676" s="40"/>
      <c r="AF676" s="40"/>
      <c r="AG676" s="40"/>
      <c r="AH676" s="40"/>
      <c r="AI676" s="40"/>
    </row>
    <row r="677" spans="24:35" x14ac:dyDescent="0.25">
      <c r="X677" s="40"/>
      <c r="Y677" s="40"/>
      <c r="Z677" s="40"/>
      <c r="AA677" s="40"/>
      <c r="AB677" s="40"/>
      <c r="AC677" s="40"/>
      <c r="AD677" s="40"/>
      <c r="AE677" s="40"/>
      <c r="AF677" s="40"/>
      <c r="AG677" s="40"/>
      <c r="AH677" s="40"/>
      <c r="AI677" s="40"/>
    </row>
    <row r="678" spans="24:35" x14ac:dyDescent="0.25">
      <c r="X678" s="40"/>
      <c r="Y678" s="40"/>
      <c r="Z678" s="40"/>
      <c r="AA678" s="40"/>
      <c r="AB678" s="40"/>
      <c r="AC678" s="40"/>
      <c r="AD678" s="40"/>
      <c r="AE678" s="40"/>
      <c r="AF678" s="40"/>
      <c r="AG678" s="40"/>
      <c r="AH678" s="40"/>
      <c r="AI678" s="40"/>
    </row>
    <row r="679" spans="24:35" x14ac:dyDescent="0.25">
      <c r="X679" s="40"/>
      <c r="Y679" s="40"/>
      <c r="Z679" s="40"/>
      <c r="AA679" s="40"/>
      <c r="AB679" s="40"/>
      <c r="AC679" s="40"/>
      <c r="AD679" s="40"/>
      <c r="AE679" s="40"/>
      <c r="AF679" s="40"/>
      <c r="AG679" s="40"/>
      <c r="AH679" s="40"/>
      <c r="AI679" s="40"/>
    </row>
    <row r="680" spans="24:35" x14ac:dyDescent="0.25">
      <c r="X680" s="40"/>
      <c r="Y680" s="40"/>
      <c r="Z680" s="40"/>
      <c r="AA680" s="40"/>
      <c r="AB680" s="40"/>
      <c r="AC680" s="40"/>
      <c r="AD680" s="40"/>
      <c r="AE680" s="40"/>
      <c r="AF680" s="40"/>
      <c r="AG680" s="40"/>
      <c r="AH680" s="40"/>
      <c r="AI680" s="40"/>
    </row>
    <row r="681" spans="24:35" x14ac:dyDescent="0.25">
      <c r="X681" s="40"/>
      <c r="Y681" s="40"/>
      <c r="Z681" s="40"/>
      <c r="AA681" s="40"/>
      <c r="AB681" s="40"/>
      <c r="AC681" s="40"/>
      <c r="AD681" s="40"/>
      <c r="AE681" s="40"/>
      <c r="AF681" s="40"/>
      <c r="AG681" s="40"/>
      <c r="AH681" s="40"/>
      <c r="AI681" s="40"/>
    </row>
    <row r="682" spans="24:35" x14ac:dyDescent="0.25">
      <c r="X682" s="40"/>
      <c r="Y682" s="40"/>
      <c r="Z682" s="40"/>
      <c r="AA682" s="40"/>
      <c r="AB682" s="40"/>
      <c r="AC682" s="40"/>
      <c r="AD682" s="40"/>
      <c r="AE682" s="40"/>
      <c r="AF682" s="40"/>
      <c r="AG682" s="40"/>
      <c r="AH682" s="40"/>
      <c r="AI682" s="40"/>
    </row>
    <row r="683" spans="24:35" x14ac:dyDescent="0.25">
      <c r="X683" s="40"/>
      <c r="Y683" s="40"/>
      <c r="Z683" s="40"/>
      <c r="AA683" s="40"/>
      <c r="AB683" s="40"/>
      <c r="AC683" s="40"/>
      <c r="AD683" s="40"/>
      <c r="AE683" s="40"/>
      <c r="AF683" s="40"/>
      <c r="AG683" s="40"/>
      <c r="AH683" s="40"/>
      <c r="AI683" s="40"/>
    </row>
    <row r="684" spans="24:35" x14ac:dyDescent="0.25">
      <c r="X684" s="40"/>
      <c r="Y684" s="40"/>
      <c r="Z684" s="40"/>
      <c r="AA684" s="40"/>
      <c r="AB684" s="40"/>
      <c r="AC684" s="40"/>
      <c r="AD684" s="40"/>
      <c r="AE684" s="40"/>
      <c r="AF684" s="40"/>
      <c r="AG684" s="40"/>
      <c r="AH684" s="40"/>
      <c r="AI684" s="40"/>
    </row>
    <row r="685" spans="24:35" x14ac:dyDescent="0.25">
      <c r="X685" s="40"/>
      <c r="Y685" s="40"/>
      <c r="Z685" s="40"/>
      <c r="AA685" s="40"/>
      <c r="AB685" s="40"/>
      <c r="AC685" s="40"/>
      <c r="AD685" s="40"/>
      <c r="AE685" s="40"/>
      <c r="AF685" s="40"/>
      <c r="AG685" s="40"/>
      <c r="AH685" s="40"/>
      <c r="AI685" s="40"/>
    </row>
    <row r="686" spans="24:35" x14ac:dyDescent="0.25">
      <c r="X686" s="40"/>
      <c r="Y686" s="40"/>
      <c r="Z686" s="40"/>
      <c r="AA686" s="40"/>
      <c r="AB686" s="40"/>
      <c r="AC686" s="40"/>
      <c r="AD686" s="40"/>
      <c r="AE686" s="40"/>
      <c r="AF686" s="40"/>
      <c r="AG686" s="40"/>
      <c r="AH686" s="40"/>
      <c r="AI686" s="40"/>
    </row>
    <row r="687" spans="24:35" x14ac:dyDescent="0.25">
      <c r="X687" s="40"/>
      <c r="Y687" s="40"/>
      <c r="Z687" s="40"/>
      <c r="AA687" s="40"/>
      <c r="AB687" s="40"/>
      <c r="AC687" s="40"/>
      <c r="AD687" s="40"/>
      <c r="AE687" s="40"/>
      <c r="AF687" s="40"/>
      <c r="AG687" s="40"/>
      <c r="AH687" s="40"/>
      <c r="AI687" s="40"/>
    </row>
    <row r="688" spans="24:35" x14ac:dyDescent="0.25">
      <c r="X688" s="40"/>
      <c r="Y688" s="40"/>
      <c r="Z688" s="40"/>
      <c r="AA688" s="40"/>
      <c r="AB688" s="40"/>
      <c r="AC688" s="40"/>
      <c r="AD688" s="40"/>
      <c r="AE688" s="40"/>
      <c r="AF688" s="40"/>
      <c r="AG688" s="40"/>
      <c r="AH688" s="40"/>
      <c r="AI688" s="40"/>
    </row>
    <row r="689" spans="24:35" x14ac:dyDescent="0.25">
      <c r="X689" s="40"/>
      <c r="Y689" s="40"/>
      <c r="Z689" s="40"/>
      <c r="AA689" s="40"/>
      <c r="AB689" s="40"/>
      <c r="AC689" s="40"/>
      <c r="AD689" s="40"/>
      <c r="AE689" s="40"/>
      <c r="AF689" s="40"/>
      <c r="AG689" s="40"/>
      <c r="AH689" s="40"/>
      <c r="AI689" s="40"/>
    </row>
    <row r="690" spans="24:35" x14ac:dyDescent="0.25">
      <c r="X690" s="40"/>
      <c r="Y690" s="40"/>
      <c r="Z690" s="40"/>
      <c r="AA690" s="40"/>
      <c r="AB690" s="40"/>
      <c r="AC690" s="40"/>
      <c r="AD690" s="40"/>
      <c r="AE690" s="40"/>
      <c r="AF690" s="40"/>
      <c r="AG690" s="40"/>
      <c r="AH690" s="40"/>
      <c r="AI690" s="40"/>
    </row>
    <row r="691" spans="24:35" x14ac:dyDescent="0.25">
      <c r="X691" s="40"/>
      <c r="Y691" s="40"/>
      <c r="Z691" s="40"/>
      <c r="AA691" s="40"/>
      <c r="AB691" s="40"/>
      <c r="AC691" s="40"/>
      <c r="AD691" s="40"/>
      <c r="AE691" s="40"/>
      <c r="AF691" s="40"/>
      <c r="AG691" s="40"/>
      <c r="AH691" s="40"/>
      <c r="AI691" s="40"/>
    </row>
    <row r="692" spans="24:35" x14ac:dyDescent="0.25">
      <c r="X692" s="40"/>
      <c r="Y692" s="40"/>
      <c r="Z692" s="40"/>
      <c r="AA692" s="40"/>
      <c r="AB692" s="40"/>
      <c r="AC692" s="40"/>
      <c r="AD692" s="40"/>
      <c r="AE692" s="40"/>
      <c r="AF692" s="40"/>
      <c r="AG692" s="40"/>
      <c r="AH692" s="40"/>
      <c r="AI692" s="40"/>
    </row>
    <row r="693" spans="24:35" x14ac:dyDescent="0.25">
      <c r="X693" s="40"/>
      <c r="Y693" s="40"/>
      <c r="Z693" s="40"/>
      <c r="AA693" s="40"/>
      <c r="AB693" s="40"/>
      <c r="AC693" s="40"/>
      <c r="AD693" s="40"/>
      <c r="AE693" s="40"/>
      <c r="AF693" s="40"/>
      <c r="AG693" s="40"/>
      <c r="AH693" s="40"/>
      <c r="AI693" s="40"/>
    </row>
    <row r="694" spans="24:35" x14ac:dyDescent="0.25">
      <c r="X694" s="40"/>
      <c r="Y694" s="40"/>
      <c r="Z694" s="40"/>
      <c r="AA694" s="40"/>
      <c r="AB694" s="40"/>
      <c r="AC694" s="40"/>
      <c r="AD694" s="40"/>
      <c r="AE694" s="40"/>
      <c r="AF694" s="40"/>
      <c r="AG694" s="40"/>
      <c r="AH694" s="40"/>
      <c r="AI694" s="40"/>
    </row>
    <row r="695" spans="24:35" x14ac:dyDescent="0.25">
      <c r="X695" s="40"/>
      <c r="Y695" s="40"/>
      <c r="Z695" s="40"/>
      <c r="AA695" s="40"/>
      <c r="AB695" s="40"/>
      <c r="AC695" s="40"/>
      <c r="AD695" s="40"/>
      <c r="AE695" s="40"/>
      <c r="AF695" s="40"/>
      <c r="AG695" s="40"/>
      <c r="AH695" s="40"/>
      <c r="AI695" s="40"/>
    </row>
    <row r="696" spans="24:35" x14ac:dyDescent="0.25">
      <c r="X696" s="40"/>
      <c r="Y696" s="40"/>
      <c r="Z696" s="40"/>
      <c r="AA696" s="40"/>
      <c r="AB696" s="40"/>
      <c r="AC696" s="40"/>
      <c r="AD696" s="40"/>
      <c r="AE696" s="40"/>
      <c r="AF696" s="40"/>
      <c r="AG696" s="40"/>
      <c r="AH696" s="40"/>
      <c r="AI696" s="40"/>
    </row>
    <row r="697" spans="24:35" x14ac:dyDescent="0.25">
      <c r="X697" s="40"/>
      <c r="Y697" s="40"/>
      <c r="Z697" s="40"/>
      <c r="AA697" s="40"/>
      <c r="AB697" s="40"/>
      <c r="AC697" s="40"/>
      <c r="AD697" s="40"/>
      <c r="AE697" s="40"/>
      <c r="AF697" s="40"/>
      <c r="AG697" s="40"/>
      <c r="AH697" s="40"/>
      <c r="AI697" s="40"/>
    </row>
    <row r="698" spans="24:35" x14ac:dyDescent="0.25">
      <c r="X698" s="40"/>
      <c r="Y698" s="40"/>
      <c r="Z698" s="40"/>
      <c r="AA698" s="40"/>
      <c r="AB698" s="40"/>
      <c r="AC698" s="40"/>
      <c r="AD698" s="40"/>
      <c r="AE698" s="40"/>
      <c r="AF698" s="40"/>
      <c r="AG698" s="40"/>
      <c r="AH698" s="40"/>
      <c r="AI698" s="40"/>
    </row>
    <row r="699" spans="24:35" x14ac:dyDescent="0.25">
      <c r="X699" s="40"/>
      <c r="Y699" s="40"/>
      <c r="Z699" s="40"/>
      <c r="AA699" s="40"/>
      <c r="AB699" s="40"/>
      <c r="AC699" s="40"/>
      <c r="AD699" s="40"/>
      <c r="AE699" s="40"/>
      <c r="AF699" s="40"/>
      <c r="AG699" s="40"/>
      <c r="AH699" s="40"/>
      <c r="AI699" s="40"/>
    </row>
    <row r="700" spans="24:35" x14ac:dyDescent="0.25">
      <c r="X700" s="40"/>
      <c r="Y700" s="40"/>
      <c r="Z700" s="40"/>
      <c r="AA700" s="40"/>
      <c r="AB700" s="40"/>
      <c r="AC700" s="40"/>
      <c r="AD700" s="40"/>
      <c r="AE700" s="40"/>
      <c r="AF700" s="40"/>
      <c r="AG700" s="40"/>
      <c r="AH700" s="40"/>
      <c r="AI700" s="40"/>
    </row>
    <row r="701" spans="24:35" x14ac:dyDescent="0.25">
      <c r="X701" s="40"/>
      <c r="Y701" s="40"/>
      <c r="Z701" s="40"/>
      <c r="AA701" s="40"/>
      <c r="AB701" s="40"/>
      <c r="AC701" s="40"/>
      <c r="AD701" s="40"/>
      <c r="AE701" s="40"/>
      <c r="AF701" s="40"/>
      <c r="AG701" s="40"/>
      <c r="AH701" s="40"/>
      <c r="AI701" s="40"/>
    </row>
    <row r="702" spans="24:35" x14ac:dyDescent="0.25">
      <c r="X702" s="40"/>
      <c r="Y702" s="40"/>
      <c r="Z702" s="40"/>
      <c r="AA702" s="40"/>
      <c r="AB702" s="40"/>
      <c r="AC702" s="40"/>
      <c r="AD702" s="40"/>
      <c r="AE702" s="40"/>
      <c r="AF702" s="40"/>
      <c r="AG702" s="40"/>
      <c r="AH702" s="40"/>
      <c r="AI702" s="40"/>
    </row>
    <row r="703" spans="24:35" x14ac:dyDescent="0.25">
      <c r="X703" s="40"/>
      <c r="Y703" s="40"/>
      <c r="Z703" s="40"/>
      <c r="AA703" s="40"/>
      <c r="AB703" s="40"/>
      <c r="AC703" s="40"/>
      <c r="AD703" s="40"/>
      <c r="AE703" s="40"/>
      <c r="AF703" s="40"/>
      <c r="AG703" s="40"/>
      <c r="AH703" s="40"/>
      <c r="AI703" s="40"/>
    </row>
    <row r="704" spans="24:35" x14ac:dyDescent="0.25">
      <c r="X704" s="40"/>
      <c r="Y704" s="40"/>
      <c r="Z704" s="40"/>
      <c r="AA704" s="40"/>
      <c r="AB704" s="40"/>
      <c r="AC704" s="40"/>
      <c r="AD704" s="40"/>
      <c r="AE704" s="40"/>
      <c r="AF704" s="40"/>
      <c r="AG704" s="40"/>
      <c r="AH704" s="40"/>
      <c r="AI704" s="40"/>
    </row>
    <row r="705" spans="24:35" x14ac:dyDescent="0.25">
      <c r="X705" s="40"/>
      <c r="Y705" s="40"/>
      <c r="Z705" s="40"/>
      <c r="AA705" s="40"/>
      <c r="AB705" s="40"/>
      <c r="AC705" s="40"/>
      <c r="AD705" s="40"/>
      <c r="AE705" s="40"/>
      <c r="AF705" s="40"/>
      <c r="AG705" s="40"/>
      <c r="AH705" s="40"/>
      <c r="AI705" s="40"/>
    </row>
    <row r="706" spans="24:35" x14ac:dyDescent="0.25">
      <c r="X706" s="40"/>
      <c r="Y706" s="40"/>
      <c r="Z706" s="40"/>
      <c r="AA706" s="40"/>
      <c r="AB706" s="40"/>
      <c r="AC706" s="40"/>
      <c r="AD706" s="40"/>
      <c r="AE706" s="40"/>
      <c r="AF706" s="40"/>
      <c r="AG706" s="40"/>
      <c r="AH706" s="40"/>
      <c r="AI706" s="40"/>
    </row>
    <row r="707" spans="24:35" x14ac:dyDescent="0.25">
      <c r="X707" s="40"/>
      <c r="Y707" s="40"/>
      <c r="Z707" s="40"/>
      <c r="AA707" s="40"/>
      <c r="AB707" s="40"/>
      <c r="AC707" s="40"/>
      <c r="AD707" s="40"/>
      <c r="AE707" s="40"/>
      <c r="AF707" s="40"/>
      <c r="AG707" s="40"/>
      <c r="AH707" s="40"/>
      <c r="AI707" s="40"/>
    </row>
    <row r="708" spans="24:35" x14ac:dyDescent="0.25">
      <c r="X708" s="40"/>
      <c r="Y708" s="40"/>
      <c r="Z708" s="40"/>
      <c r="AA708" s="40"/>
      <c r="AB708" s="40"/>
      <c r="AC708" s="40"/>
      <c r="AD708" s="40"/>
      <c r="AE708" s="40"/>
      <c r="AF708" s="40"/>
      <c r="AG708" s="40"/>
      <c r="AH708" s="40"/>
      <c r="AI708" s="40"/>
    </row>
    <row r="709" spans="24:35" x14ac:dyDescent="0.25">
      <c r="X709" s="40"/>
      <c r="Y709" s="40"/>
      <c r="Z709" s="40"/>
      <c r="AA709" s="40"/>
      <c r="AB709" s="40"/>
      <c r="AC709" s="40"/>
      <c r="AD709" s="40"/>
      <c r="AE709" s="40"/>
      <c r="AF709" s="40"/>
      <c r="AG709" s="40"/>
      <c r="AH709" s="40"/>
      <c r="AI709" s="40"/>
    </row>
    <row r="710" spans="24:35" x14ac:dyDescent="0.25">
      <c r="X710" s="40"/>
      <c r="Y710" s="40"/>
      <c r="Z710" s="40"/>
      <c r="AA710" s="40"/>
      <c r="AB710" s="40"/>
      <c r="AC710" s="40"/>
      <c r="AD710" s="40"/>
      <c r="AE710" s="40"/>
      <c r="AF710" s="40"/>
      <c r="AG710" s="40"/>
      <c r="AH710" s="40"/>
      <c r="AI710" s="40"/>
    </row>
    <row r="711" spans="24:35" x14ac:dyDescent="0.25">
      <c r="X711" s="40"/>
      <c r="Y711" s="40"/>
      <c r="Z711" s="40"/>
      <c r="AA711" s="40"/>
      <c r="AB711" s="40"/>
      <c r="AC711" s="40"/>
      <c r="AD711" s="40"/>
      <c r="AE711" s="40"/>
      <c r="AF711" s="40"/>
      <c r="AG711" s="40"/>
      <c r="AH711" s="40"/>
      <c r="AI711" s="40"/>
    </row>
    <row r="712" spans="24:35" x14ac:dyDescent="0.25">
      <c r="X712" s="40"/>
      <c r="Y712" s="40"/>
      <c r="Z712" s="40"/>
      <c r="AA712" s="40"/>
      <c r="AB712" s="40"/>
      <c r="AC712" s="40"/>
      <c r="AD712" s="40"/>
      <c r="AE712" s="40"/>
      <c r="AF712" s="40"/>
      <c r="AG712" s="40"/>
      <c r="AH712" s="40"/>
      <c r="AI712" s="40"/>
    </row>
    <row r="713" spans="24:35" x14ac:dyDescent="0.25">
      <c r="X713" s="40"/>
      <c r="Y713" s="40"/>
      <c r="Z713" s="40"/>
      <c r="AA713" s="40"/>
      <c r="AB713" s="40"/>
      <c r="AC713" s="40"/>
      <c r="AD713" s="40"/>
      <c r="AE713" s="40"/>
      <c r="AF713" s="40"/>
      <c r="AG713" s="40"/>
      <c r="AH713" s="40"/>
      <c r="AI713" s="40"/>
    </row>
    <row r="714" spans="24:35" x14ac:dyDescent="0.25">
      <c r="X714" s="40"/>
      <c r="Y714" s="40"/>
      <c r="Z714" s="40"/>
      <c r="AA714" s="40"/>
      <c r="AB714" s="40"/>
      <c r="AC714" s="40"/>
      <c r="AD714" s="40"/>
      <c r="AE714" s="40"/>
      <c r="AF714" s="40"/>
      <c r="AG714" s="40"/>
      <c r="AH714" s="40"/>
      <c r="AI714" s="40"/>
    </row>
    <row r="715" spans="24:35" x14ac:dyDescent="0.25">
      <c r="X715" s="40"/>
      <c r="Y715" s="40"/>
      <c r="Z715" s="40"/>
      <c r="AA715" s="40"/>
      <c r="AB715" s="40"/>
      <c r="AC715" s="40"/>
      <c r="AD715" s="40"/>
      <c r="AE715" s="40"/>
      <c r="AF715" s="40"/>
      <c r="AG715" s="40"/>
      <c r="AH715" s="40"/>
      <c r="AI715" s="40"/>
    </row>
    <row r="716" spans="24:35" x14ac:dyDescent="0.25">
      <c r="X716" s="40"/>
      <c r="Y716" s="40"/>
      <c r="Z716" s="40"/>
      <c r="AA716" s="40"/>
      <c r="AB716" s="40"/>
      <c r="AC716" s="40"/>
      <c r="AD716" s="40"/>
      <c r="AE716" s="40"/>
      <c r="AF716" s="40"/>
      <c r="AG716" s="40"/>
      <c r="AH716" s="40"/>
      <c r="AI716" s="40"/>
    </row>
    <row r="717" spans="24:35" x14ac:dyDescent="0.25">
      <c r="X717" s="40"/>
      <c r="Y717" s="40"/>
      <c r="Z717" s="40"/>
      <c r="AA717" s="40"/>
      <c r="AB717" s="40"/>
      <c r="AC717" s="40"/>
      <c r="AD717" s="40"/>
      <c r="AE717" s="40"/>
      <c r="AF717" s="40"/>
      <c r="AG717" s="40"/>
      <c r="AH717" s="40"/>
      <c r="AI717" s="40"/>
    </row>
    <row r="718" spans="24:35" x14ac:dyDescent="0.25">
      <c r="X718" s="40"/>
      <c r="Y718" s="40"/>
      <c r="Z718" s="40"/>
      <c r="AA718" s="40"/>
      <c r="AB718" s="40"/>
      <c r="AC718" s="40"/>
      <c r="AD718" s="40"/>
      <c r="AE718" s="40"/>
      <c r="AF718" s="40"/>
      <c r="AG718" s="40"/>
      <c r="AH718" s="40"/>
      <c r="AI718" s="40"/>
    </row>
    <row r="719" spans="24:35" x14ac:dyDescent="0.25">
      <c r="X719" s="40"/>
      <c r="Y719" s="40"/>
      <c r="Z719" s="40"/>
      <c r="AA719" s="40"/>
      <c r="AB719" s="40"/>
      <c r="AC719" s="40"/>
      <c r="AD719" s="40"/>
      <c r="AE719" s="40"/>
      <c r="AF719" s="40"/>
      <c r="AG719" s="40"/>
      <c r="AH719" s="40"/>
      <c r="AI719" s="40"/>
    </row>
    <row r="720" spans="24:35" x14ac:dyDescent="0.25">
      <c r="X720" s="40"/>
      <c r="Y720" s="40"/>
      <c r="Z720" s="40"/>
      <c r="AA720" s="40"/>
      <c r="AB720" s="40"/>
      <c r="AC720" s="40"/>
      <c r="AD720" s="40"/>
      <c r="AE720" s="40"/>
      <c r="AF720" s="40"/>
      <c r="AG720" s="40"/>
      <c r="AH720" s="40"/>
      <c r="AI720" s="40"/>
    </row>
    <row r="721" spans="24:35" x14ac:dyDescent="0.25">
      <c r="X721" s="40"/>
      <c r="Y721" s="40"/>
      <c r="Z721" s="40"/>
      <c r="AA721" s="40"/>
      <c r="AB721" s="40"/>
      <c r="AC721" s="40"/>
      <c r="AD721" s="40"/>
      <c r="AE721" s="40"/>
      <c r="AF721" s="40"/>
      <c r="AG721" s="40"/>
      <c r="AH721" s="40"/>
      <c r="AI721" s="40"/>
    </row>
    <row r="722" spans="24:35" x14ac:dyDescent="0.25">
      <c r="X722" s="40"/>
      <c r="Y722" s="40"/>
      <c r="Z722" s="40"/>
      <c r="AA722" s="40"/>
      <c r="AB722" s="40"/>
      <c r="AC722" s="40"/>
      <c r="AD722" s="40"/>
      <c r="AE722" s="40"/>
      <c r="AF722" s="40"/>
      <c r="AG722" s="40"/>
      <c r="AH722" s="40"/>
      <c r="AI722" s="40"/>
    </row>
    <row r="723" spans="24:35" x14ac:dyDescent="0.25">
      <c r="X723" s="40"/>
      <c r="Y723" s="40"/>
      <c r="Z723" s="40"/>
      <c r="AA723" s="40"/>
      <c r="AB723" s="40"/>
      <c r="AC723" s="40"/>
      <c r="AD723" s="40"/>
      <c r="AE723" s="40"/>
      <c r="AF723" s="40"/>
      <c r="AG723" s="40"/>
      <c r="AH723" s="40"/>
      <c r="AI723" s="40"/>
    </row>
    <row r="724" spans="24:35" x14ac:dyDescent="0.25">
      <c r="X724" s="40"/>
      <c r="Y724" s="40"/>
      <c r="Z724" s="40"/>
      <c r="AA724" s="40"/>
      <c r="AB724" s="40"/>
      <c r="AC724" s="40"/>
      <c r="AD724" s="40"/>
      <c r="AE724" s="40"/>
      <c r="AF724" s="40"/>
      <c r="AG724" s="40"/>
      <c r="AH724" s="40"/>
      <c r="AI724" s="40"/>
    </row>
    <row r="725" spans="24:35" x14ac:dyDescent="0.25">
      <c r="X725" s="40"/>
      <c r="Y725" s="40"/>
      <c r="Z725" s="40"/>
      <c r="AA725" s="40"/>
      <c r="AB725" s="40"/>
      <c r="AC725" s="40"/>
      <c r="AD725" s="40"/>
      <c r="AE725" s="40"/>
      <c r="AF725" s="40"/>
      <c r="AG725" s="40"/>
      <c r="AH725" s="40"/>
      <c r="AI725" s="40"/>
    </row>
    <row r="726" spans="24:35" x14ac:dyDescent="0.25">
      <c r="X726" s="40"/>
      <c r="Y726" s="40"/>
      <c r="Z726" s="40"/>
      <c r="AA726" s="40"/>
      <c r="AB726" s="40"/>
      <c r="AC726" s="40"/>
      <c r="AD726" s="40"/>
      <c r="AE726" s="40"/>
      <c r="AF726" s="40"/>
      <c r="AG726" s="40"/>
      <c r="AH726" s="40"/>
      <c r="AI726" s="40"/>
    </row>
    <row r="727" spans="24:35" x14ac:dyDescent="0.25">
      <c r="X727" s="40"/>
      <c r="Y727" s="40"/>
      <c r="Z727" s="40"/>
      <c r="AA727" s="40"/>
      <c r="AB727" s="40"/>
      <c r="AC727" s="40"/>
      <c r="AD727" s="40"/>
      <c r="AE727" s="40"/>
      <c r="AF727" s="40"/>
      <c r="AG727" s="40"/>
      <c r="AH727" s="40"/>
      <c r="AI727" s="40"/>
    </row>
    <row r="728" spans="24:35" x14ac:dyDescent="0.25">
      <c r="X728" s="40"/>
      <c r="Y728" s="40"/>
      <c r="Z728" s="40"/>
      <c r="AA728" s="40"/>
      <c r="AB728" s="40"/>
      <c r="AC728" s="40"/>
      <c r="AD728" s="40"/>
      <c r="AE728" s="40"/>
      <c r="AF728" s="40"/>
      <c r="AG728" s="40"/>
      <c r="AH728" s="40"/>
      <c r="AI728" s="40"/>
    </row>
    <row r="729" spans="24:35" x14ac:dyDescent="0.25">
      <c r="X729" s="40"/>
      <c r="Y729" s="40"/>
      <c r="Z729" s="40"/>
      <c r="AA729" s="40"/>
      <c r="AB729" s="40"/>
      <c r="AC729" s="40"/>
      <c r="AD729" s="40"/>
      <c r="AE729" s="40"/>
      <c r="AF729" s="40"/>
      <c r="AG729" s="40"/>
      <c r="AH729" s="40"/>
      <c r="AI729" s="40"/>
    </row>
    <row r="730" spans="24:35" x14ac:dyDescent="0.25">
      <c r="X730" s="40"/>
      <c r="Y730" s="40"/>
      <c r="Z730" s="40"/>
      <c r="AA730" s="40"/>
      <c r="AB730" s="40"/>
      <c r="AC730" s="40"/>
      <c r="AD730" s="40"/>
      <c r="AE730" s="40"/>
      <c r="AF730" s="40"/>
      <c r="AG730" s="40"/>
      <c r="AH730" s="40"/>
      <c r="AI730" s="40"/>
    </row>
    <row r="731" spans="24:35" x14ac:dyDescent="0.25">
      <c r="X731" s="40"/>
      <c r="Y731" s="40"/>
      <c r="Z731" s="40"/>
      <c r="AA731" s="40"/>
      <c r="AB731" s="40"/>
      <c r="AC731" s="40"/>
      <c r="AD731" s="40"/>
      <c r="AE731" s="40"/>
      <c r="AF731" s="40"/>
      <c r="AG731" s="40"/>
      <c r="AH731" s="40"/>
      <c r="AI731" s="40"/>
    </row>
    <row r="732" spans="24:35" x14ac:dyDescent="0.25">
      <c r="X732" s="40"/>
      <c r="Y732" s="40"/>
      <c r="Z732" s="40"/>
      <c r="AA732" s="40"/>
      <c r="AB732" s="40"/>
      <c r="AC732" s="40"/>
      <c r="AD732" s="40"/>
      <c r="AE732" s="40"/>
      <c r="AF732" s="40"/>
      <c r="AG732" s="40"/>
      <c r="AH732" s="40"/>
      <c r="AI732" s="40"/>
    </row>
    <row r="733" spans="24:35" x14ac:dyDescent="0.25">
      <c r="X733" s="40"/>
      <c r="Y733" s="40"/>
      <c r="Z733" s="40"/>
      <c r="AA733" s="40"/>
      <c r="AB733" s="40"/>
      <c r="AC733" s="40"/>
      <c r="AD733" s="40"/>
      <c r="AE733" s="40"/>
      <c r="AF733" s="40"/>
      <c r="AG733" s="40"/>
      <c r="AH733" s="40"/>
      <c r="AI733" s="40"/>
    </row>
    <row r="734" spans="24:35" x14ac:dyDescent="0.25">
      <c r="X734" s="40"/>
      <c r="Y734" s="40"/>
      <c r="Z734" s="40"/>
      <c r="AA734" s="40"/>
      <c r="AB734" s="40"/>
      <c r="AC734" s="40"/>
      <c r="AD734" s="40"/>
      <c r="AE734" s="40"/>
      <c r="AF734" s="40"/>
      <c r="AG734" s="40"/>
      <c r="AH734" s="40"/>
      <c r="AI734" s="40"/>
    </row>
    <row r="735" spans="24:35" x14ac:dyDescent="0.25">
      <c r="X735" s="40"/>
      <c r="Y735" s="40"/>
      <c r="Z735" s="40"/>
      <c r="AA735" s="40"/>
      <c r="AB735" s="40"/>
      <c r="AC735" s="40"/>
      <c r="AD735" s="40"/>
      <c r="AE735" s="40"/>
      <c r="AF735" s="40"/>
      <c r="AG735" s="40"/>
      <c r="AH735" s="40"/>
      <c r="AI735" s="40"/>
    </row>
    <row r="736" spans="24:35" x14ac:dyDescent="0.25">
      <c r="X736" s="40"/>
      <c r="Y736" s="40"/>
      <c r="Z736" s="40"/>
      <c r="AA736" s="40"/>
      <c r="AB736" s="40"/>
      <c r="AC736" s="40"/>
      <c r="AD736" s="40"/>
      <c r="AE736" s="40"/>
      <c r="AF736" s="40"/>
      <c r="AG736" s="40"/>
      <c r="AH736" s="40"/>
      <c r="AI736" s="40"/>
    </row>
    <row r="737" spans="24:35" x14ac:dyDescent="0.25">
      <c r="X737" s="40"/>
      <c r="Y737" s="40"/>
      <c r="Z737" s="40"/>
      <c r="AA737" s="40"/>
      <c r="AB737" s="40"/>
      <c r="AC737" s="40"/>
      <c r="AD737" s="40"/>
      <c r="AE737" s="40"/>
      <c r="AF737" s="40"/>
      <c r="AG737" s="40"/>
      <c r="AH737" s="40"/>
      <c r="AI737" s="40"/>
    </row>
    <row r="738" spans="24:35" x14ac:dyDescent="0.25">
      <c r="X738" s="40"/>
      <c r="Y738" s="40"/>
      <c r="Z738" s="40"/>
      <c r="AA738" s="40"/>
      <c r="AB738" s="40"/>
      <c r="AC738" s="40"/>
      <c r="AD738" s="40"/>
      <c r="AE738" s="40"/>
      <c r="AF738" s="40"/>
      <c r="AG738" s="40"/>
      <c r="AH738" s="40"/>
      <c r="AI738" s="40"/>
    </row>
    <row r="739" spans="24:35" x14ac:dyDescent="0.25">
      <c r="X739" s="40"/>
      <c r="Y739" s="40"/>
      <c r="Z739" s="40"/>
      <c r="AA739" s="40"/>
      <c r="AB739" s="40"/>
      <c r="AC739" s="40"/>
      <c r="AD739" s="40"/>
      <c r="AE739" s="40"/>
      <c r="AF739" s="40"/>
      <c r="AG739" s="40"/>
      <c r="AH739" s="40"/>
      <c r="AI739" s="40"/>
    </row>
    <row r="740" spans="24:35" x14ac:dyDescent="0.25">
      <c r="X740" s="40"/>
      <c r="Y740" s="40"/>
      <c r="Z740" s="40"/>
      <c r="AA740" s="40"/>
      <c r="AB740" s="40"/>
      <c r="AC740" s="40"/>
      <c r="AD740" s="40"/>
      <c r="AE740" s="40"/>
      <c r="AF740" s="40"/>
      <c r="AG740" s="40"/>
      <c r="AH740" s="40"/>
      <c r="AI740" s="40"/>
    </row>
    <row r="741" spans="24:35" x14ac:dyDescent="0.25">
      <c r="X741" s="40"/>
      <c r="Y741" s="40"/>
      <c r="Z741" s="40"/>
      <c r="AA741" s="40"/>
      <c r="AB741" s="40"/>
      <c r="AC741" s="40"/>
      <c r="AD741" s="40"/>
      <c r="AE741" s="40"/>
      <c r="AF741" s="40"/>
      <c r="AG741" s="40"/>
      <c r="AH741" s="40"/>
      <c r="AI741" s="40"/>
    </row>
    <row r="742" spans="24:35" x14ac:dyDescent="0.25">
      <c r="X742" s="40"/>
      <c r="Y742" s="40"/>
      <c r="Z742" s="40"/>
      <c r="AA742" s="40"/>
      <c r="AB742" s="40"/>
      <c r="AC742" s="40"/>
      <c r="AD742" s="40"/>
      <c r="AE742" s="40"/>
      <c r="AF742" s="40"/>
      <c r="AG742" s="40"/>
      <c r="AH742" s="40"/>
      <c r="AI742" s="40"/>
    </row>
    <row r="743" spans="24:35" x14ac:dyDescent="0.25">
      <c r="X743" s="40"/>
      <c r="Y743" s="40"/>
      <c r="Z743" s="40"/>
      <c r="AA743" s="40"/>
      <c r="AB743" s="40"/>
      <c r="AC743" s="40"/>
      <c r="AD743" s="40"/>
      <c r="AE743" s="40"/>
      <c r="AF743" s="40"/>
      <c r="AG743" s="40"/>
      <c r="AH743" s="40"/>
      <c r="AI743" s="40"/>
    </row>
    <row r="744" spans="24:35" x14ac:dyDescent="0.25">
      <c r="X744" s="40"/>
      <c r="Y744" s="40"/>
      <c r="Z744" s="40"/>
      <c r="AA744" s="40"/>
      <c r="AB744" s="40"/>
      <c r="AC744" s="40"/>
      <c r="AD744" s="40"/>
      <c r="AE744" s="40"/>
      <c r="AF744" s="40"/>
      <c r="AG744" s="40"/>
      <c r="AH744" s="40"/>
      <c r="AI744" s="40"/>
    </row>
    <row r="745" spans="24:35" x14ac:dyDescent="0.25">
      <c r="X745" s="40"/>
      <c r="Y745" s="40"/>
      <c r="Z745" s="40"/>
      <c r="AA745" s="40"/>
      <c r="AB745" s="40"/>
      <c r="AC745" s="40"/>
      <c r="AD745" s="40"/>
      <c r="AE745" s="40"/>
      <c r="AF745" s="40"/>
      <c r="AG745" s="40"/>
      <c r="AH745" s="40"/>
      <c r="AI745" s="40"/>
    </row>
    <row r="746" spans="24:35" x14ac:dyDescent="0.25">
      <c r="X746" s="40"/>
      <c r="Y746" s="40"/>
      <c r="Z746" s="40"/>
      <c r="AA746" s="40"/>
      <c r="AB746" s="40"/>
      <c r="AC746" s="40"/>
      <c r="AD746" s="40"/>
      <c r="AE746" s="40"/>
      <c r="AF746" s="40"/>
      <c r="AG746" s="40"/>
      <c r="AH746" s="40"/>
      <c r="AI746" s="40"/>
    </row>
    <row r="747" spans="24:35" x14ac:dyDescent="0.25">
      <c r="X747" s="40"/>
      <c r="Y747" s="40"/>
      <c r="Z747" s="40"/>
      <c r="AA747" s="40"/>
      <c r="AB747" s="40"/>
      <c r="AC747" s="40"/>
      <c r="AD747" s="40"/>
      <c r="AE747" s="40"/>
      <c r="AF747" s="40"/>
      <c r="AG747" s="40"/>
      <c r="AH747" s="40"/>
      <c r="AI747" s="40"/>
    </row>
    <row r="748" spans="24:35" x14ac:dyDescent="0.25">
      <c r="X748" s="40"/>
      <c r="Y748" s="40"/>
      <c r="Z748" s="40"/>
      <c r="AA748" s="40"/>
      <c r="AB748" s="40"/>
      <c r="AC748" s="40"/>
      <c r="AD748" s="40"/>
      <c r="AE748" s="40"/>
      <c r="AF748" s="40"/>
      <c r="AG748" s="40"/>
      <c r="AH748" s="40"/>
      <c r="AI748" s="40"/>
    </row>
    <row r="749" spans="24:35" x14ac:dyDescent="0.25">
      <c r="X749" s="40"/>
      <c r="Y749" s="40"/>
      <c r="Z749" s="40"/>
      <c r="AA749" s="40"/>
      <c r="AB749" s="40"/>
      <c r="AC749" s="40"/>
      <c r="AD749" s="40"/>
      <c r="AE749" s="40"/>
      <c r="AF749" s="40"/>
      <c r="AG749" s="40"/>
      <c r="AH749" s="40"/>
      <c r="AI749" s="40"/>
    </row>
    <row r="750" spans="24:35" x14ac:dyDescent="0.25">
      <c r="X750" s="40"/>
      <c r="Y750" s="40"/>
      <c r="Z750" s="40"/>
      <c r="AA750" s="40"/>
      <c r="AB750" s="40"/>
      <c r="AC750" s="40"/>
      <c r="AD750" s="40"/>
      <c r="AE750" s="40"/>
      <c r="AF750" s="40"/>
      <c r="AG750" s="40"/>
      <c r="AH750" s="40"/>
      <c r="AI750" s="40"/>
    </row>
    <row r="751" spans="24:35" x14ac:dyDescent="0.25">
      <c r="X751" s="40"/>
      <c r="Y751" s="40"/>
      <c r="Z751" s="40"/>
      <c r="AA751" s="40"/>
      <c r="AB751" s="40"/>
      <c r="AC751" s="40"/>
      <c r="AD751" s="40"/>
      <c r="AE751" s="40"/>
      <c r="AF751" s="40"/>
      <c r="AG751" s="40"/>
      <c r="AH751" s="40"/>
      <c r="AI751" s="40"/>
    </row>
    <row r="752" spans="24:35" x14ac:dyDescent="0.25">
      <c r="X752" s="40"/>
      <c r="Y752" s="40"/>
      <c r="Z752" s="40"/>
      <c r="AA752" s="40"/>
      <c r="AB752" s="40"/>
      <c r="AC752" s="40"/>
      <c r="AD752" s="40"/>
      <c r="AE752" s="40"/>
      <c r="AF752" s="40"/>
      <c r="AG752" s="40"/>
      <c r="AH752" s="40"/>
      <c r="AI752" s="40"/>
    </row>
    <row r="753" spans="24:35" x14ac:dyDescent="0.25">
      <c r="X753" s="40"/>
      <c r="Y753" s="40"/>
      <c r="Z753" s="40"/>
      <c r="AA753" s="40"/>
      <c r="AB753" s="40"/>
      <c r="AC753" s="40"/>
      <c r="AD753" s="40"/>
      <c r="AE753" s="40"/>
      <c r="AF753" s="40"/>
      <c r="AG753" s="40"/>
      <c r="AH753" s="40"/>
      <c r="AI753" s="40"/>
    </row>
    <row r="754" spans="24:35" x14ac:dyDescent="0.25">
      <c r="X754" s="40"/>
      <c r="Y754" s="40"/>
      <c r="Z754" s="40"/>
      <c r="AA754" s="40"/>
      <c r="AB754" s="40"/>
      <c r="AC754" s="40"/>
      <c r="AD754" s="40"/>
      <c r="AE754" s="40"/>
      <c r="AF754" s="40"/>
      <c r="AG754" s="40"/>
      <c r="AH754" s="40"/>
      <c r="AI754" s="40"/>
    </row>
    <row r="755" spans="24:35" x14ac:dyDescent="0.25">
      <c r="X755" s="40"/>
      <c r="Y755" s="40"/>
      <c r="Z755" s="40"/>
      <c r="AA755" s="40"/>
      <c r="AB755" s="40"/>
      <c r="AC755" s="40"/>
      <c r="AD755" s="40"/>
      <c r="AE755" s="40"/>
      <c r="AF755" s="40"/>
      <c r="AG755" s="40"/>
      <c r="AH755" s="40"/>
      <c r="AI755" s="40"/>
    </row>
    <row r="756" spans="24:35" x14ac:dyDescent="0.25">
      <c r="X756" s="40"/>
      <c r="Y756" s="40"/>
      <c r="Z756" s="40"/>
      <c r="AA756" s="40"/>
      <c r="AB756" s="40"/>
      <c r="AC756" s="40"/>
      <c r="AD756" s="40"/>
      <c r="AE756" s="40"/>
      <c r="AF756" s="40"/>
      <c r="AG756" s="40"/>
      <c r="AH756" s="40"/>
      <c r="AI756" s="40"/>
    </row>
    <row r="757" spans="24:35" x14ac:dyDescent="0.25">
      <c r="X757" s="40"/>
      <c r="Y757" s="40"/>
      <c r="Z757" s="40"/>
      <c r="AA757" s="40"/>
      <c r="AB757" s="40"/>
      <c r="AC757" s="40"/>
      <c r="AD757" s="40"/>
      <c r="AE757" s="40"/>
      <c r="AF757" s="40"/>
      <c r="AG757" s="40"/>
      <c r="AH757" s="40"/>
      <c r="AI757" s="40"/>
    </row>
    <row r="758" spans="24:35" x14ac:dyDescent="0.25">
      <c r="X758" s="40"/>
      <c r="Y758" s="40"/>
      <c r="Z758" s="40"/>
      <c r="AA758" s="40"/>
      <c r="AB758" s="40"/>
      <c r="AC758" s="40"/>
      <c r="AD758" s="40"/>
      <c r="AE758" s="40"/>
      <c r="AF758" s="40"/>
      <c r="AG758" s="40"/>
      <c r="AH758" s="40"/>
      <c r="AI758" s="40"/>
    </row>
    <row r="759" spans="24:35" x14ac:dyDescent="0.25">
      <c r="X759" s="40"/>
      <c r="Y759" s="40"/>
      <c r="Z759" s="40"/>
      <c r="AA759" s="40"/>
      <c r="AB759" s="40"/>
      <c r="AC759" s="40"/>
      <c r="AD759" s="40"/>
      <c r="AE759" s="40"/>
      <c r="AF759" s="40"/>
      <c r="AG759" s="40"/>
      <c r="AH759" s="40"/>
      <c r="AI759" s="40"/>
    </row>
    <row r="760" spans="24:35" x14ac:dyDescent="0.25">
      <c r="X760" s="40"/>
      <c r="Y760" s="40"/>
      <c r="Z760" s="40"/>
      <c r="AA760" s="40"/>
      <c r="AB760" s="40"/>
      <c r="AC760" s="40"/>
      <c r="AD760" s="40"/>
      <c r="AE760" s="40"/>
      <c r="AF760" s="40"/>
      <c r="AG760" s="40"/>
      <c r="AH760" s="40"/>
      <c r="AI760" s="40"/>
    </row>
    <row r="761" spans="24:35" x14ac:dyDescent="0.25">
      <c r="X761" s="40"/>
      <c r="Y761" s="40"/>
      <c r="Z761" s="40"/>
      <c r="AA761" s="40"/>
      <c r="AB761" s="40"/>
      <c r="AC761" s="40"/>
      <c r="AD761" s="40"/>
      <c r="AE761" s="40"/>
      <c r="AF761" s="40"/>
      <c r="AG761" s="40"/>
      <c r="AH761" s="40"/>
      <c r="AI761" s="40"/>
    </row>
    <row r="762" spans="24:35" x14ac:dyDescent="0.25">
      <c r="X762" s="40"/>
      <c r="Y762" s="40"/>
      <c r="Z762" s="40"/>
      <c r="AA762" s="40"/>
      <c r="AB762" s="40"/>
      <c r="AC762" s="40"/>
      <c r="AD762" s="40"/>
      <c r="AE762" s="40"/>
      <c r="AF762" s="40"/>
      <c r="AG762" s="40"/>
      <c r="AH762" s="40"/>
      <c r="AI762" s="40"/>
    </row>
    <row r="763" spans="24:35" x14ac:dyDescent="0.25">
      <c r="X763" s="40"/>
      <c r="Y763" s="40"/>
      <c r="Z763" s="40"/>
      <c r="AA763" s="40"/>
      <c r="AB763" s="40"/>
      <c r="AC763" s="40"/>
      <c r="AD763" s="40"/>
      <c r="AE763" s="40"/>
      <c r="AF763" s="40"/>
      <c r="AG763" s="40"/>
      <c r="AH763" s="40"/>
      <c r="AI763" s="40"/>
    </row>
    <row r="764" spans="24:35" x14ac:dyDescent="0.25">
      <c r="X764" s="40"/>
      <c r="Y764" s="40"/>
      <c r="Z764" s="40"/>
      <c r="AA764" s="40"/>
      <c r="AB764" s="40"/>
      <c r="AC764" s="40"/>
      <c r="AD764" s="40"/>
      <c r="AE764" s="40"/>
      <c r="AF764" s="40"/>
      <c r="AG764" s="40"/>
      <c r="AH764" s="40"/>
      <c r="AI764" s="40"/>
    </row>
    <row r="765" spans="24:35" x14ac:dyDescent="0.25">
      <c r="X765" s="40"/>
      <c r="Y765" s="40"/>
      <c r="Z765" s="40"/>
      <c r="AA765" s="40"/>
      <c r="AB765" s="40"/>
      <c r="AC765" s="40"/>
      <c r="AD765" s="40"/>
      <c r="AE765" s="40"/>
      <c r="AF765" s="40"/>
      <c r="AG765" s="40"/>
      <c r="AH765" s="40"/>
      <c r="AI765" s="40"/>
    </row>
    <row r="766" spans="24:35" x14ac:dyDescent="0.25">
      <c r="X766" s="40"/>
      <c r="Y766" s="40"/>
      <c r="Z766" s="40"/>
      <c r="AA766" s="40"/>
      <c r="AB766" s="40"/>
      <c r="AC766" s="40"/>
      <c r="AD766" s="40"/>
      <c r="AE766" s="40"/>
      <c r="AF766" s="40"/>
      <c r="AG766" s="40"/>
      <c r="AH766" s="40"/>
      <c r="AI766" s="40"/>
    </row>
    <row r="767" spans="24:35" x14ac:dyDescent="0.25">
      <c r="X767" s="40"/>
      <c r="Y767" s="40"/>
      <c r="Z767" s="40"/>
      <c r="AA767" s="40"/>
      <c r="AB767" s="40"/>
      <c r="AC767" s="40"/>
      <c r="AD767" s="40"/>
      <c r="AE767" s="40"/>
      <c r="AF767" s="40"/>
      <c r="AG767" s="40"/>
      <c r="AH767" s="40"/>
      <c r="AI767" s="40"/>
    </row>
    <row r="768" spans="24:35" x14ac:dyDescent="0.25">
      <c r="X768" s="40"/>
      <c r="Y768" s="40"/>
      <c r="Z768" s="40"/>
      <c r="AA768" s="40"/>
      <c r="AB768" s="40"/>
      <c r="AC768" s="40"/>
      <c r="AD768" s="40"/>
      <c r="AE768" s="40"/>
      <c r="AF768" s="40"/>
      <c r="AG768" s="40"/>
      <c r="AH768" s="40"/>
      <c r="AI768" s="40"/>
    </row>
    <row r="769" spans="24:35" x14ac:dyDescent="0.25">
      <c r="X769" s="40"/>
      <c r="Y769" s="40"/>
      <c r="Z769" s="40"/>
      <c r="AA769" s="40"/>
      <c r="AB769" s="40"/>
      <c r="AC769" s="40"/>
      <c r="AD769" s="40"/>
      <c r="AE769" s="40"/>
      <c r="AF769" s="40"/>
      <c r="AG769" s="40"/>
      <c r="AH769" s="40"/>
      <c r="AI769" s="40"/>
    </row>
    <row r="770" spans="24:35" x14ac:dyDescent="0.25">
      <c r="X770" s="40"/>
      <c r="Y770" s="40"/>
      <c r="Z770" s="40"/>
      <c r="AA770" s="40"/>
      <c r="AB770" s="40"/>
      <c r="AC770" s="40"/>
      <c r="AD770" s="40"/>
      <c r="AE770" s="40"/>
      <c r="AF770" s="40"/>
      <c r="AG770" s="40"/>
      <c r="AH770" s="40"/>
      <c r="AI770" s="40"/>
    </row>
    <row r="771" spans="24:35" x14ac:dyDescent="0.25">
      <c r="X771" s="40"/>
      <c r="Y771" s="40"/>
      <c r="Z771" s="40"/>
      <c r="AA771" s="40"/>
      <c r="AB771" s="40"/>
      <c r="AC771" s="40"/>
      <c r="AD771" s="40"/>
      <c r="AE771" s="40"/>
      <c r="AF771" s="40"/>
      <c r="AG771" s="40"/>
      <c r="AH771" s="40"/>
      <c r="AI771" s="40"/>
    </row>
    <row r="772" spans="24:35" x14ac:dyDescent="0.25">
      <c r="X772" s="40"/>
      <c r="Y772" s="40"/>
      <c r="Z772" s="40"/>
      <c r="AA772" s="40"/>
      <c r="AB772" s="40"/>
      <c r="AC772" s="40"/>
      <c r="AD772" s="40"/>
      <c r="AE772" s="40"/>
      <c r="AF772" s="40"/>
      <c r="AG772" s="40"/>
      <c r="AH772" s="40"/>
      <c r="AI772" s="40"/>
    </row>
    <row r="773" spans="24:35" x14ac:dyDescent="0.25">
      <c r="X773" s="40"/>
      <c r="Y773" s="40"/>
      <c r="Z773" s="40"/>
      <c r="AA773" s="40"/>
      <c r="AB773" s="40"/>
      <c r="AC773" s="40"/>
      <c r="AD773" s="40"/>
      <c r="AE773" s="40"/>
      <c r="AF773" s="40"/>
      <c r="AG773" s="40"/>
      <c r="AH773" s="40"/>
      <c r="AI773" s="40"/>
    </row>
    <row r="774" spans="24:35" x14ac:dyDescent="0.25">
      <c r="X774" s="40"/>
      <c r="Y774" s="40"/>
      <c r="Z774" s="40"/>
      <c r="AA774" s="40"/>
      <c r="AB774" s="40"/>
      <c r="AC774" s="40"/>
      <c r="AD774" s="40"/>
      <c r="AE774" s="40"/>
      <c r="AF774" s="40"/>
      <c r="AG774" s="40"/>
      <c r="AH774" s="40"/>
      <c r="AI774" s="40"/>
    </row>
    <row r="775" spans="24:35" x14ac:dyDescent="0.25">
      <c r="X775" s="40"/>
      <c r="Y775" s="40"/>
      <c r="Z775" s="40"/>
      <c r="AA775" s="40"/>
      <c r="AB775" s="40"/>
      <c r="AC775" s="40"/>
      <c r="AD775" s="40"/>
      <c r="AE775" s="40"/>
      <c r="AF775" s="40"/>
      <c r="AG775" s="40"/>
      <c r="AH775" s="40"/>
      <c r="AI775" s="40"/>
    </row>
    <row r="776" spans="24:35" x14ac:dyDescent="0.25">
      <c r="X776" s="40"/>
      <c r="Y776" s="40"/>
      <c r="Z776" s="40"/>
      <c r="AA776" s="40"/>
      <c r="AB776" s="40"/>
      <c r="AC776" s="40"/>
      <c r="AD776" s="40"/>
      <c r="AE776" s="40"/>
      <c r="AF776" s="40"/>
      <c r="AG776" s="40"/>
      <c r="AH776" s="40"/>
      <c r="AI776" s="40"/>
    </row>
    <row r="777" spans="24:35" x14ac:dyDescent="0.25">
      <c r="X777" s="40"/>
      <c r="Y777" s="40"/>
      <c r="Z777" s="40"/>
      <c r="AA777" s="40"/>
      <c r="AB777" s="40"/>
      <c r="AC777" s="40"/>
      <c r="AD777" s="40"/>
      <c r="AE777" s="40"/>
      <c r="AF777" s="40"/>
      <c r="AG777" s="40"/>
      <c r="AH777" s="40"/>
      <c r="AI777" s="40"/>
    </row>
    <row r="778" spans="24:35" x14ac:dyDescent="0.25">
      <c r="X778" s="40"/>
      <c r="Y778" s="40"/>
      <c r="Z778" s="40"/>
      <c r="AA778" s="40"/>
      <c r="AB778" s="40"/>
      <c r="AC778" s="40"/>
      <c r="AD778" s="40"/>
      <c r="AE778" s="40"/>
      <c r="AF778" s="40"/>
      <c r="AG778" s="40"/>
      <c r="AH778" s="40"/>
      <c r="AI778" s="40"/>
    </row>
    <row r="779" spans="24:35" x14ac:dyDescent="0.25">
      <c r="X779" s="40"/>
      <c r="Y779" s="40"/>
      <c r="Z779" s="40"/>
      <c r="AA779" s="40"/>
      <c r="AB779" s="40"/>
      <c r="AC779" s="40"/>
      <c r="AD779" s="40"/>
      <c r="AE779" s="40"/>
      <c r="AF779" s="40"/>
      <c r="AG779" s="40"/>
      <c r="AH779" s="40"/>
      <c r="AI779" s="40"/>
    </row>
    <row r="780" spans="24:35" x14ac:dyDescent="0.25">
      <c r="X780" s="40"/>
      <c r="Y780" s="40"/>
      <c r="Z780" s="40"/>
      <c r="AA780" s="40"/>
      <c r="AB780" s="40"/>
      <c r="AC780" s="40"/>
      <c r="AD780" s="40"/>
      <c r="AE780" s="40"/>
      <c r="AF780" s="40"/>
      <c r="AG780" s="40"/>
      <c r="AH780" s="40"/>
      <c r="AI780" s="40"/>
    </row>
    <row r="781" spans="24:35" x14ac:dyDescent="0.25">
      <c r="X781" s="40"/>
      <c r="Y781" s="40"/>
      <c r="Z781" s="40"/>
      <c r="AA781" s="40"/>
      <c r="AB781" s="40"/>
      <c r="AC781" s="40"/>
      <c r="AD781" s="40"/>
      <c r="AE781" s="40"/>
      <c r="AF781" s="40"/>
      <c r="AG781" s="40"/>
      <c r="AH781" s="40"/>
      <c r="AI781" s="40"/>
    </row>
    <row r="782" spans="24:35" x14ac:dyDescent="0.25">
      <c r="X782" s="40"/>
      <c r="Y782" s="40"/>
      <c r="Z782" s="40"/>
      <c r="AA782" s="40"/>
      <c r="AB782" s="40"/>
      <c r="AC782" s="40"/>
      <c r="AD782" s="40"/>
      <c r="AE782" s="40"/>
      <c r="AF782" s="40"/>
      <c r="AG782" s="40"/>
      <c r="AH782" s="40"/>
      <c r="AI782" s="40"/>
    </row>
    <row r="783" spans="24:35" x14ac:dyDescent="0.25">
      <c r="X783" s="40"/>
      <c r="Y783" s="40"/>
      <c r="Z783" s="40"/>
      <c r="AA783" s="40"/>
      <c r="AB783" s="40"/>
      <c r="AC783" s="40"/>
      <c r="AD783" s="40"/>
      <c r="AE783" s="40"/>
      <c r="AF783" s="40"/>
      <c r="AG783" s="40"/>
      <c r="AH783" s="40"/>
      <c r="AI783" s="40"/>
    </row>
    <row r="784" spans="24:35" x14ac:dyDescent="0.25">
      <c r="X784" s="40"/>
      <c r="Y784" s="40"/>
      <c r="Z784" s="40"/>
      <c r="AA784" s="40"/>
      <c r="AB784" s="40"/>
      <c r="AC784" s="40"/>
      <c r="AD784" s="40"/>
      <c r="AE784" s="40"/>
      <c r="AF784" s="40"/>
      <c r="AG784" s="40"/>
      <c r="AH784" s="40"/>
      <c r="AI784" s="40"/>
    </row>
    <row r="785" spans="24:35" x14ac:dyDescent="0.25">
      <c r="X785" s="40"/>
      <c r="Y785" s="40"/>
      <c r="Z785" s="40"/>
      <c r="AA785" s="40"/>
      <c r="AB785" s="40"/>
      <c r="AC785" s="40"/>
      <c r="AD785" s="40"/>
      <c r="AE785" s="40"/>
      <c r="AF785" s="40"/>
      <c r="AG785" s="40"/>
      <c r="AH785" s="40"/>
      <c r="AI785" s="40"/>
    </row>
    <row r="786" spans="24:35" x14ac:dyDescent="0.25">
      <c r="X786" s="40"/>
      <c r="Y786" s="40"/>
      <c r="Z786" s="40"/>
      <c r="AA786" s="40"/>
      <c r="AB786" s="40"/>
      <c r="AC786" s="40"/>
      <c r="AD786" s="40"/>
      <c r="AE786" s="40"/>
      <c r="AF786" s="40"/>
      <c r="AG786" s="40"/>
      <c r="AH786" s="40"/>
      <c r="AI786" s="40"/>
    </row>
    <row r="787" spans="24:35" x14ac:dyDescent="0.25">
      <c r="X787" s="40"/>
      <c r="Y787" s="40"/>
      <c r="Z787" s="40"/>
      <c r="AA787" s="40"/>
      <c r="AB787" s="40"/>
      <c r="AC787" s="40"/>
      <c r="AD787" s="40"/>
      <c r="AE787" s="40"/>
      <c r="AF787" s="40"/>
      <c r="AG787" s="40"/>
      <c r="AH787" s="40"/>
      <c r="AI787" s="40"/>
    </row>
    <row r="788" spans="24:35" x14ac:dyDescent="0.25">
      <c r="X788" s="40"/>
      <c r="Y788" s="40"/>
      <c r="Z788" s="40"/>
      <c r="AA788" s="40"/>
      <c r="AB788" s="40"/>
      <c r="AC788" s="40"/>
      <c r="AD788" s="40"/>
      <c r="AE788" s="40"/>
      <c r="AF788" s="40"/>
      <c r="AG788" s="40"/>
      <c r="AH788" s="40"/>
      <c r="AI788" s="40"/>
    </row>
    <row r="789" spans="24:35" x14ac:dyDescent="0.25">
      <c r="X789" s="40"/>
      <c r="Y789" s="40"/>
      <c r="Z789" s="40"/>
      <c r="AA789" s="40"/>
      <c r="AB789" s="40"/>
      <c r="AC789" s="40"/>
      <c r="AD789" s="40"/>
      <c r="AE789" s="40"/>
      <c r="AF789" s="40"/>
      <c r="AG789" s="40"/>
      <c r="AH789" s="40"/>
      <c r="AI789" s="40"/>
    </row>
    <row r="790" spans="24:35" x14ac:dyDescent="0.25">
      <c r="X790" s="40"/>
      <c r="Y790" s="40"/>
      <c r="Z790" s="40"/>
      <c r="AA790" s="40"/>
      <c r="AB790" s="40"/>
      <c r="AC790" s="40"/>
      <c r="AD790" s="40"/>
      <c r="AE790" s="40"/>
      <c r="AF790" s="40"/>
      <c r="AG790" s="40"/>
      <c r="AH790" s="40"/>
      <c r="AI790" s="40"/>
    </row>
    <row r="791" spans="24:35" x14ac:dyDescent="0.25">
      <c r="X791" s="40"/>
      <c r="Y791" s="40"/>
      <c r="Z791" s="40"/>
      <c r="AA791" s="40"/>
      <c r="AB791" s="40"/>
      <c r="AC791" s="40"/>
      <c r="AD791" s="40"/>
      <c r="AE791" s="40"/>
      <c r="AF791" s="40"/>
      <c r="AG791" s="40"/>
      <c r="AH791" s="40"/>
      <c r="AI791" s="40"/>
    </row>
    <row r="792" spans="24:35" x14ac:dyDescent="0.25">
      <c r="X792" s="40"/>
      <c r="Y792" s="40"/>
      <c r="Z792" s="40"/>
      <c r="AA792" s="40"/>
      <c r="AB792" s="40"/>
      <c r="AC792" s="40"/>
      <c r="AD792" s="40"/>
      <c r="AE792" s="40"/>
      <c r="AF792" s="40"/>
      <c r="AG792" s="40"/>
      <c r="AH792" s="40"/>
      <c r="AI792" s="40"/>
    </row>
    <row r="793" spans="24:35" x14ac:dyDescent="0.25">
      <c r="X793" s="40"/>
      <c r="Y793" s="40"/>
      <c r="Z793" s="40"/>
      <c r="AA793" s="40"/>
      <c r="AB793" s="40"/>
      <c r="AC793" s="40"/>
      <c r="AD793" s="40"/>
      <c r="AE793" s="40"/>
      <c r="AF793" s="40"/>
      <c r="AG793" s="40"/>
      <c r="AH793" s="40"/>
      <c r="AI793" s="40"/>
    </row>
    <row r="794" spans="24:35" x14ac:dyDescent="0.25">
      <c r="X794" s="40"/>
      <c r="Y794" s="40"/>
      <c r="Z794" s="40"/>
      <c r="AA794" s="40"/>
      <c r="AB794" s="40"/>
      <c r="AC794" s="40"/>
      <c r="AD794" s="40"/>
      <c r="AE794" s="40"/>
      <c r="AF794" s="40"/>
      <c r="AG794" s="40"/>
      <c r="AH794" s="40"/>
      <c r="AI794" s="40"/>
    </row>
    <row r="795" spans="24:35" x14ac:dyDescent="0.25">
      <c r="X795" s="40"/>
      <c r="Y795" s="40"/>
      <c r="Z795" s="40"/>
      <c r="AA795" s="40"/>
      <c r="AB795" s="40"/>
      <c r="AC795" s="40"/>
      <c r="AD795" s="40"/>
      <c r="AE795" s="40"/>
      <c r="AF795" s="40"/>
      <c r="AG795" s="40"/>
      <c r="AH795" s="40"/>
      <c r="AI795" s="40"/>
    </row>
    <row r="796" spans="24:35" x14ac:dyDescent="0.25">
      <c r="X796" s="40"/>
      <c r="Y796" s="40"/>
      <c r="Z796" s="40"/>
      <c r="AA796" s="40"/>
      <c r="AB796" s="40"/>
      <c r="AC796" s="40"/>
      <c r="AD796" s="40"/>
      <c r="AE796" s="40"/>
      <c r="AF796" s="40"/>
      <c r="AG796" s="40"/>
      <c r="AH796" s="40"/>
      <c r="AI796" s="40"/>
    </row>
    <row r="797" spans="24:35" x14ac:dyDescent="0.25">
      <c r="X797" s="40"/>
      <c r="Y797" s="40"/>
      <c r="Z797" s="40"/>
      <c r="AA797" s="40"/>
      <c r="AB797" s="40"/>
      <c r="AC797" s="40"/>
      <c r="AD797" s="40"/>
      <c r="AE797" s="40"/>
      <c r="AF797" s="40"/>
      <c r="AG797" s="40"/>
      <c r="AH797" s="40"/>
      <c r="AI797" s="40"/>
    </row>
    <row r="798" spans="24:35" x14ac:dyDescent="0.25">
      <c r="X798" s="40"/>
      <c r="Y798" s="40"/>
      <c r="Z798" s="40"/>
      <c r="AA798" s="40"/>
      <c r="AB798" s="40"/>
      <c r="AC798" s="40"/>
      <c r="AD798" s="40"/>
      <c r="AE798" s="40"/>
      <c r="AF798" s="40"/>
      <c r="AG798" s="40"/>
      <c r="AH798" s="40"/>
      <c r="AI798" s="40"/>
    </row>
    <row r="799" spans="24:35" x14ac:dyDescent="0.25">
      <c r="X799" s="40"/>
      <c r="Y799" s="40"/>
      <c r="Z799" s="40"/>
      <c r="AA799" s="40"/>
      <c r="AB799" s="40"/>
      <c r="AC799" s="40"/>
      <c r="AD799" s="40"/>
      <c r="AE799" s="40"/>
      <c r="AF799" s="40"/>
      <c r="AG799" s="40"/>
      <c r="AH799" s="40"/>
      <c r="AI799" s="40"/>
    </row>
    <row r="800" spans="24:35" x14ac:dyDescent="0.25">
      <c r="X800" s="40"/>
      <c r="Y800" s="40"/>
      <c r="Z800" s="40"/>
      <c r="AA800" s="40"/>
      <c r="AB800" s="40"/>
      <c r="AC800" s="40"/>
      <c r="AD800" s="40"/>
      <c r="AE800" s="40"/>
      <c r="AF800" s="40"/>
      <c r="AG800" s="40"/>
      <c r="AH800" s="40"/>
      <c r="AI800" s="40"/>
    </row>
    <row r="801" spans="24:35" x14ac:dyDescent="0.25">
      <c r="X801" s="40"/>
      <c r="Y801" s="40"/>
      <c r="Z801" s="40"/>
      <c r="AA801" s="40"/>
      <c r="AB801" s="40"/>
      <c r="AC801" s="40"/>
      <c r="AD801" s="40"/>
      <c r="AE801" s="40"/>
      <c r="AF801" s="40"/>
      <c r="AG801" s="40"/>
      <c r="AH801" s="40"/>
      <c r="AI801" s="40"/>
    </row>
    <row r="802" spans="24:35" x14ac:dyDescent="0.25">
      <c r="X802" s="40"/>
      <c r="Y802" s="40"/>
      <c r="Z802" s="40"/>
      <c r="AA802" s="40"/>
      <c r="AB802" s="40"/>
      <c r="AC802" s="40"/>
      <c r="AD802" s="40"/>
      <c r="AE802" s="40"/>
      <c r="AF802" s="40"/>
      <c r="AG802" s="40"/>
      <c r="AH802" s="40"/>
      <c r="AI802" s="40"/>
    </row>
    <row r="803" spans="24:35" x14ac:dyDescent="0.25">
      <c r="X803" s="40"/>
      <c r="Y803" s="40"/>
      <c r="Z803" s="40"/>
      <c r="AA803" s="40"/>
      <c r="AB803" s="40"/>
      <c r="AC803" s="40"/>
      <c r="AD803" s="40"/>
      <c r="AE803" s="40"/>
      <c r="AF803" s="40"/>
      <c r="AG803" s="40"/>
      <c r="AH803" s="40"/>
      <c r="AI803" s="40"/>
    </row>
    <row r="804" spans="24:35" x14ac:dyDescent="0.25">
      <c r="X804" s="40"/>
      <c r="Y804" s="40"/>
      <c r="Z804" s="40"/>
      <c r="AA804" s="40"/>
      <c r="AB804" s="40"/>
      <c r="AC804" s="40"/>
      <c r="AD804" s="40"/>
      <c r="AE804" s="40"/>
      <c r="AF804" s="40"/>
      <c r="AG804" s="40"/>
      <c r="AH804" s="40"/>
      <c r="AI804" s="40"/>
    </row>
    <row r="805" spans="24:35" x14ac:dyDescent="0.25">
      <c r="X805" s="40"/>
      <c r="Y805" s="40"/>
      <c r="Z805" s="40"/>
      <c r="AA805" s="40"/>
      <c r="AB805" s="40"/>
      <c r="AC805" s="40"/>
      <c r="AD805" s="40"/>
      <c r="AE805" s="40"/>
      <c r="AF805" s="40"/>
      <c r="AG805" s="40"/>
      <c r="AH805" s="40"/>
      <c r="AI805" s="40"/>
    </row>
    <row r="806" spans="24:35" x14ac:dyDescent="0.25">
      <c r="X806" s="40"/>
      <c r="Y806" s="40"/>
      <c r="Z806" s="40"/>
      <c r="AA806" s="40"/>
      <c r="AB806" s="40"/>
      <c r="AC806" s="40"/>
      <c r="AD806" s="40"/>
      <c r="AE806" s="40"/>
      <c r="AF806" s="40"/>
      <c r="AG806" s="40"/>
      <c r="AH806" s="40"/>
      <c r="AI806" s="40"/>
    </row>
    <row r="807" spans="24:35" x14ac:dyDescent="0.25">
      <c r="X807" s="40"/>
      <c r="Y807" s="40"/>
      <c r="Z807" s="40"/>
      <c r="AA807" s="40"/>
      <c r="AB807" s="40"/>
      <c r="AC807" s="40"/>
      <c r="AD807" s="40"/>
      <c r="AE807" s="40"/>
      <c r="AF807" s="40"/>
      <c r="AG807" s="40"/>
      <c r="AH807" s="40"/>
      <c r="AI807" s="40"/>
    </row>
    <row r="808" spans="24:35" x14ac:dyDescent="0.25">
      <c r="X808" s="40"/>
      <c r="Y808" s="40"/>
      <c r="Z808" s="40"/>
      <c r="AA808" s="40"/>
      <c r="AB808" s="40"/>
      <c r="AC808" s="40"/>
      <c r="AD808" s="40"/>
      <c r="AE808" s="40"/>
      <c r="AF808" s="40"/>
      <c r="AG808" s="40"/>
      <c r="AH808" s="40"/>
      <c r="AI808" s="40"/>
    </row>
    <row r="809" spans="24:35" x14ac:dyDescent="0.25">
      <c r="X809" s="40"/>
      <c r="Y809" s="40"/>
      <c r="Z809" s="40"/>
      <c r="AA809" s="40"/>
      <c r="AB809" s="40"/>
      <c r="AC809" s="40"/>
      <c r="AD809" s="40"/>
      <c r="AE809" s="40"/>
      <c r="AF809" s="40"/>
      <c r="AG809" s="40"/>
      <c r="AH809" s="40"/>
      <c r="AI809" s="40"/>
    </row>
    <row r="810" spans="24:35" x14ac:dyDescent="0.25">
      <c r="X810" s="40"/>
      <c r="Y810" s="40"/>
      <c r="Z810" s="40"/>
      <c r="AA810" s="40"/>
      <c r="AB810" s="40"/>
      <c r="AC810" s="40"/>
      <c r="AD810" s="40"/>
      <c r="AE810" s="40"/>
      <c r="AF810" s="40"/>
      <c r="AG810" s="40"/>
      <c r="AH810" s="40"/>
      <c r="AI810" s="40"/>
    </row>
    <row r="811" spans="24:35" x14ac:dyDescent="0.25">
      <c r="X811" s="40"/>
      <c r="Y811" s="40"/>
      <c r="Z811" s="40"/>
      <c r="AA811" s="40"/>
      <c r="AB811" s="40"/>
      <c r="AC811" s="40"/>
      <c r="AD811" s="40"/>
      <c r="AE811" s="40"/>
      <c r="AF811" s="40"/>
      <c r="AG811" s="40"/>
      <c r="AH811" s="40"/>
      <c r="AI811" s="40"/>
    </row>
    <row r="812" spans="24:35" x14ac:dyDescent="0.25">
      <c r="X812" s="40"/>
      <c r="Y812" s="40"/>
      <c r="Z812" s="40"/>
      <c r="AA812" s="40"/>
      <c r="AB812" s="40"/>
      <c r="AC812" s="40"/>
      <c r="AD812" s="40"/>
      <c r="AE812" s="40"/>
      <c r="AF812" s="40"/>
      <c r="AG812" s="40"/>
      <c r="AH812" s="40"/>
      <c r="AI812" s="40"/>
    </row>
    <row r="813" spans="24:35" x14ac:dyDescent="0.25">
      <c r="X813" s="40"/>
      <c r="Y813" s="40"/>
      <c r="Z813" s="40"/>
      <c r="AA813" s="40"/>
      <c r="AB813" s="40"/>
      <c r="AC813" s="40"/>
      <c r="AD813" s="40"/>
      <c r="AE813" s="40"/>
      <c r="AF813" s="40"/>
      <c r="AG813" s="40"/>
      <c r="AH813" s="40"/>
      <c r="AI813" s="40"/>
    </row>
    <row r="814" spans="24:35" x14ac:dyDescent="0.25">
      <c r="X814" s="40"/>
      <c r="Y814" s="40"/>
      <c r="Z814" s="40"/>
      <c r="AA814" s="40"/>
      <c r="AB814" s="40"/>
      <c r="AC814" s="40"/>
      <c r="AD814" s="40"/>
      <c r="AE814" s="40"/>
      <c r="AF814" s="40"/>
      <c r="AG814" s="40"/>
      <c r="AH814" s="40"/>
      <c r="AI814" s="40"/>
    </row>
    <row r="815" spans="24:35" x14ac:dyDescent="0.25">
      <c r="X815" s="40"/>
      <c r="Y815" s="40"/>
      <c r="Z815" s="40"/>
      <c r="AA815" s="40"/>
      <c r="AB815" s="40"/>
      <c r="AC815" s="40"/>
      <c r="AD815" s="40"/>
      <c r="AE815" s="40"/>
      <c r="AF815" s="40"/>
      <c r="AG815" s="40"/>
      <c r="AH815" s="40"/>
      <c r="AI815" s="40"/>
    </row>
    <row r="816" spans="24:35" x14ac:dyDescent="0.25">
      <c r="X816" s="40"/>
      <c r="Y816" s="40"/>
      <c r="Z816" s="40"/>
      <c r="AA816" s="40"/>
      <c r="AB816" s="40"/>
      <c r="AC816" s="40"/>
      <c r="AD816" s="40"/>
      <c r="AE816" s="40"/>
      <c r="AF816" s="40"/>
      <c r="AG816" s="40"/>
      <c r="AH816" s="40"/>
      <c r="AI816" s="40"/>
    </row>
    <row r="817" spans="24:35" x14ac:dyDescent="0.25">
      <c r="X817" s="40"/>
      <c r="Y817" s="40"/>
      <c r="Z817" s="40"/>
      <c r="AA817" s="40"/>
      <c r="AB817" s="40"/>
      <c r="AC817" s="40"/>
      <c r="AD817" s="40"/>
      <c r="AE817" s="40"/>
      <c r="AF817" s="40"/>
      <c r="AG817" s="40"/>
      <c r="AH817" s="40"/>
      <c r="AI817" s="40"/>
    </row>
    <row r="818" spans="24:35" x14ac:dyDescent="0.25">
      <c r="X818" s="40"/>
      <c r="Y818" s="40"/>
      <c r="Z818" s="40"/>
      <c r="AA818" s="40"/>
      <c r="AB818" s="40"/>
      <c r="AC818" s="40"/>
      <c r="AD818" s="40"/>
      <c r="AE818" s="40"/>
      <c r="AF818" s="40"/>
      <c r="AG818" s="40"/>
      <c r="AH818" s="40"/>
      <c r="AI818" s="40"/>
    </row>
    <row r="819" spans="24:35" x14ac:dyDescent="0.25">
      <c r="X819" s="40"/>
      <c r="Y819" s="40"/>
      <c r="Z819" s="40"/>
      <c r="AA819" s="40"/>
      <c r="AB819" s="40"/>
      <c r="AC819" s="40"/>
      <c r="AD819" s="40"/>
      <c r="AE819" s="40"/>
      <c r="AF819" s="40"/>
      <c r="AG819" s="40"/>
      <c r="AH819" s="40"/>
      <c r="AI819" s="40"/>
    </row>
  </sheetData>
  <sheetProtection algorithmName="SHA-512" hashValue="XR5etyuDzKQ6ur1tM8RQQR041yO+y+gMs8JLMQZxK9oJHaOqetJsSCmnJ5VqqiY75bJI4HMvVwME0vm0NflKWg==" saltValue="mlHK0FUdkTzujg36HRBNVg==" spinCount="100000" sheet="1" formatCells="0" autoFilter="0" pivotTables="0"/>
  <autoFilter ref="A14:BE216"/>
  <sortState ref="A171:BA183">
    <sortCondition ref="E171:E183"/>
    <sortCondition ref="F171:F183"/>
    <sortCondition ref="A171:A183"/>
  </sortState>
  <mergeCells count="15">
    <mergeCell ref="AL13:AW13"/>
    <mergeCell ref="X13:AJ13"/>
    <mergeCell ref="V13:W13"/>
    <mergeCell ref="A216:F216"/>
    <mergeCell ref="AZ13:BC13"/>
    <mergeCell ref="M13:N13"/>
    <mergeCell ref="O13:R13"/>
    <mergeCell ref="S13:U13"/>
    <mergeCell ref="AX13:AY13"/>
    <mergeCell ref="H13:L13"/>
    <mergeCell ref="E2:G2"/>
    <mergeCell ref="E3:G3"/>
    <mergeCell ref="A13:G13"/>
    <mergeCell ref="A215:G215"/>
    <mergeCell ref="C8:D8"/>
  </mergeCells>
  <phoneticPr fontId="11" type="noConversion"/>
  <conditionalFormatting sqref="BD15:BD214 BC15:BC215">
    <cfRule type="cellIs" dxfId="52" priority="52" operator="notEqual">
      <formula>"NO"</formula>
    </cfRule>
    <cfRule type="containsText" dxfId="51" priority="54" operator="containsText" text="NO DEBE JUSTIFICAR">
      <formula>NOT(ISERROR(SEARCH("NO DEBE JUSTIFICAR",BC15)))</formula>
    </cfRule>
  </conditionalFormatting>
  <conditionalFormatting sqref="BE47:BE49 BE201:BE214 BE95:BE120 BE122:BE131 BE51:BE93 BE15:BE45 BE133:BE199">
    <cfRule type="cellIs" dxfId="50" priority="40" operator="equal">
      <formula>"NUEVO"</formula>
    </cfRule>
  </conditionalFormatting>
  <conditionalFormatting sqref="BE46">
    <cfRule type="cellIs" dxfId="49" priority="37" operator="equal">
      <formula>"NUEVO"</formula>
    </cfRule>
  </conditionalFormatting>
  <conditionalFormatting sqref="BE50">
    <cfRule type="cellIs" dxfId="48" priority="34" operator="equal">
      <formula>"NUEVO"</formula>
    </cfRule>
  </conditionalFormatting>
  <conditionalFormatting sqref="BE94">
    <cfRule type="cellIs" dxfId="47" priority="31" operator="equal">
      <formula>"NUEVO"</formula>
    </cfRule>
  </conditionalFormatting>
  <conditionalFormatting sqref="BE121">
    <cfRule type="cellIs" dxfId="46" priority="28" operator="equal">
      <formula>"NUEVO"</formula>
    </cfRule>
  </conditionalFormatting>
  <conditionalFormatting sqref="BE132">
    <cfRule type="cellIs" dxfId="45" priority="25" operator="equal">
      <formula>"NUEVO"</formula>
    </cfRule>
  </conditionalFormatting>
  <conditionalFormatting sqref="BE200">
    <cfRule type="cellIs" dxfId="44" priority="22" operator="equal">
      <formula>"NUEVO"</formula>
    </cfRule>
  </conditionalFormatting>
  <conditionalFormatting sqref="BB15:BB215">
    <cfRule type="containsText" dxfId="43" priority="6" operator="containsText" text="JUSTIFICAR DIFERENCIA">
      <formula>NOT(ISERROR(SEARCH("JUSTIFICAR DIFERENCIA",BB15)))</formula>
    </cfRule>
    <cfRule type="containsText" dxfId="42" priority="8" operator="containsText" text="NO DEBE JUSTIFICAR">
      <formula>NOT(ISERROR(SEARCH("NO DEBE JUSTIFICAR",BB15)))</formula>
    </cfRule>
  </conditionalFormatting>
  <dataValidations count="2">
    <dataValidation type="list" allowBlank="1" showInputMessage="1" showErrorMessage="1" sqref="G82:G214 H80:H81 G15:G79">
      <formula1>AREA</formula1>
    </dataValidation>
    <dataValidation type="list" allowBlank="1" showInputMessage="1" showErrorMessage="1" sqref="I80:I81 H82:H214 H15:H79">
      <formula1>COMP_INDIGENA</formula1>
    </dataValidation>
  </dataValidations>
  <hyperlinks>
    <hyperlink ref="C228" r:id="rId1"/>
    <hyperlink ref="C234" r:id="rId2"/>
  </hyperlinks>
  <pageMargins left="0.70866141732283472" right="0.70866141732283472" top="0.74803149606299213" bottom="0.74803149606299213" header="0.31496062992125984" footer="0.31496062992125984"/>
  <pageSetup scale="11" fitToWidth="2" orientation="portrait"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LISTADOS!$C$21:$C$23</xm:f>
          </x14:formula1>
          <xm:sqref>D82:D214 D15:D79</xm:sqref>
        </x14:dataValidation>
        <x14:dataValidation type="list" allowBlank="1" showInputMessage="1" showErrorMessage="1">
          <x14:formula1>
            <xm:f>LISTADOS!$E$21:$E$54</xm:f>
          </x14:formula1>
          <xm:sqref>F80:F83 E15:E214</xm:sqref>
        </x14:dataValidation>
        <x14:dataValidation type="list" allowBlank="1" showInputMessage="1" showErrorMessage="1">
          <x14:formula1>
            <xm:f>LISTADOS!$I$18:$I$19</xm:f>
          </x14:formula1>
          <xm:sqref>AY82:AY214 AY15:AY79</xm:sqref>
        </x14:dataValidation>
        <x14:dataValidation type="list" allowBlank="1" showInputMessage="1" showErrorMessage="1">
          <x14:formula1>
            <xm:f>LISTADOS!$D$6:$D$14</xm:f>
          </x14:formula1>
          <xm:sqref>M15:M214</xm:sqref>
        </x14:dataValidation>
        <x14:dataValidation type="list" allowBlank="1" showInputMessage="1" showErrorMessage="1">
          <x14:formula1>
            <xm:f>LISTADOS!$C$6:$C$12</xm:f>
          </x14:formula1>
          <xm:sqref>O15:O214</xm:sqref>
        </x14:dataValidation>
        <x14:dataValidation type="list" allowBlank="1" showInputMessage="1" showErrorMessage="1">
          <x14:formula1>
            <xm:f>LISTADOS!$I$6:$I$14</xm:f>
          </x14:formula1>
          <xm:sqref>P15:P214</xm:sqref>
        </x14:dataValidation>
        <x14:dataValidation type="list" allowBlank="1" showInputMessage="1" showErrorMessage="1">
          <x14:formula1>
            <xm:f>LISTADOS!$G$26:$G$31</xm:f>
          </x14:formula1>
          <xm:sqref>Q15:Q215</xm:sqref>
        </x14:dataValidation>
        <x14:dataValidation type="list" allowBlank="1" showInputMessage="1" showErrorMessage="1">
          <x14:formula1>
            <xm:f>LISTADOS!$I$35:$I$38</xm:f>
          </x14:formula1>
          <xm:sqref>AZ15:AZ214</xm:sqref>
        </x14:dataValidation>
        <x14:dataValidation type="list" allowBlank="1" showInputMessage="1" showErrorMessage="1">
          <x14:formula1>
            <xm:f>LISTADOS!$I$26:$I$31</xm:f>
          </x14:formula1>
          <xm:sqref>BA15:BA214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F26"/>
  <sheetViews>
    <sheetView workbookViewId="0">
      <selection activeCell="A24" sqref="A24"/>
    </sheetView>
  </sheetViews>
  <sheetFormatPr baseColWidth="10" defaultRowHeight="15" x14ac:dyDescent="0.25"/>
  <cols>
    <col min="1" max="1" width="34.28515625" style="1" bestFit="1" customWidth="1"/>
    <col min="2" max="5" width="13" style="1" bestFit="1" customWidth="1"/>
    <col min="6" max="6" width="13" style="1" customWidth="1"/>
    <col min="7" max="12" width="13" style="1" bestFit="1" customWidth="1"/>
    <col min="13" max="13" width="12.7109375" style="1" bestFit="1" customWidth="1"/>
    <col min="14" max="14" width="11.42578125" style="1"/>
    <col min="15" max="15" width="34.28515625" bestFit="1" customWidth="1"/>
    <col min="16" max="19" width="13" bestFit="1" customWidth="1"/>
    <col min="20" max="20" width="13" style="1" bestFit="1" customWidth="1"/>
    <col min="21" max="24" width="13" bestFit="1" customWidth="1"/>
    <col min="25" max="25" width="13" style="1" bestFit="1" customWidth="1"/>
    <col min="26" max="26" width="13" bestFit="1" customWidth="1"/>
    <col min="27" max="27" width="11.140625" bestFit="1" customWidth="1"/>
    <col min="28" max="28" width="34.28515625" bestFit="1" customWidth="1"/>
    <col min="29" max="29" width="14.5703125" bestFit="1" customWidth="1"/>
    <col min="30" max="30" width="19.7109375" bestFit="1" customWidth="1"/>
    <col min="31" max="32" width="14.5703125" style="1" bestFit="1" customWidth="1"/>
    <col min="33" max="33" width="14.5703125" bestFit="1" customWidth="1"/>
    <col min="34" max="39" width="13" bestFit="1" customWidth="1"/>
    <col min="40" max="45" width="9.140625" bestFit="1" customWidth="1"/>
    <col min="46" max="46" width="13" bestFit="1" customWidth="1"/>
    <col min="47" max="47" width="9.140625" bestFit="1" customWidth="1"/>
    <col min="48" max="49" width="2" bestFit="1" customWidth="1"/>
    <col min="50" max="50" width="10.140625" bestFit="1" customWidth="1"/>
    <col min="51" max="51" width="7.5703125" bestFit="1" customWidth="1"/>
    <col min="52" max="56" width="6.5703125" bestFit="1" customWidth="1"/>
    <col min="57" max="57" width="7.5703125" bestFit="1" customWidth="1"/>
    <col min="58" max="58" width="9.140625" bestFit="1" customWidth="1"/>
    <col min="59" max="67" width="7.5703125" bestFit="1" customWidth="1"/>
    <col min="68" max="68" width="9.140625" bestFit="1" customWidth="1"/>
    <col min="69" max="69" width="10.140625" bestFit="1" customWidth="1"/>
    <col min="70" max="73" width="9.140625" bestFit="1" customWidth="1"/>
    <col min="74" max="74" width="13" bestFit="1" customWidth="1"/>
    <col min="75" max="75" width="10.140625" bestFit="1" customWidth="1"/>
    <col min="76" max="77" width="2" bestFit="1" customWidth="1"/>
    <col min="78" max="78" width="10.140625" bestFit="1" customWidth="1"/>
    <col min="79" max="79" width="7.5703125" bestFit="1" customWidth="1"/>
    <col min="80" max="84" width="6.5703125" bestFit="1" customWidth="1"/>
    <col min="85" max="85" width="7.5703125" bestFit="1" customWidth="1"/>
    <col min="86" max="86" width="9.140625" bestFit="1" customWidth="1"/>
    <col min="87" max="95" width="7.5703125" bestFit="1" customWidth="1"/>
    <col min="96" max="96" width="9.140625" bestFit="1" customWidth="1"/>
    <col min="97" max="97" width="10.140625" bestFit="1" customWidth="1"/>
    <col min="98" max="101" width="9.140625" bestFit="1" customWidth="1"/>
    <col min="102" max="102" width="13" bestFit="1" customWidth="1"/>
    <col min="103" max="103" width="10.140625" bestFit="1" customWidth="1"/>
    <col min="104" max="105" width="2" bestFit="1" customWidth="1"/>
    <col min="106" max="106" width="10.140625" bestFit="1" customWidth="1"/>
    <col min="107" max="107" width="7.5703125" bestFit="1" customWidth="1"/>
    <col min="108" max="112" width="6.5703125" bestFit="1" customWidth="1"/>
    <col min="113" max="113" width="7.5703125" bestFit="1" customWidth="1"/>
    <col min="114" max="114" width="9.140625" bestFit="1" customWidth="1"/>
    <col min="115" max="123" width="7.5703125" bestFit="1" customWidth="1"/>
    <col min="124" max="124" width="9.140625" bestFit="1" customWidth="1"/>
    <col min="125" max="125" width="10.140625" bestFit="1" customWidth="1"/>
    <col min="126" max="129" width="9.140625" bestFit="1" customWidth="1"/>
    <col min="130" max="130" width="13" bestFit="1" customWidth="1"/>
    <col min="131" max="131" width="10.140625" bestFit="1" customWidth="1"/>
    <col min="132" max="133" width="2" bestFit="1" customWidth="1"/>
    <col min="134" max="134" width="10.140625" bestFit="1" customWidth="1"/>
    <col min="135" max="135" width="7.5703125" bestFit="1" customWidth="1"/>
    <col min="136" max="140" width="6.5703125" bestFit="1" customWidth="1"/>
    <col min="141" max="141" width="7.5703125" bestFit="1" customWidth="1"/>
    <col min="142" max="142" width="9.140625" bestFit="1" customWidth="1"/>
    <col min="143" max="151" width="7.5703125" bestFit="1" customWidth="1"/>
    <col min="152" max="152" width="9.140625" bestFit="1" customWidth="1"/>
    <col min="153" max="153" width="10.140625" bestFit="1" customWidth="1"/>
    <col min="154" max="157" width="9.140625" bestFit="1" customWidth="1"/>
    <col min="158" max="158" width="13" bestFit="1" customWidth="1"/>
    <col min="159" max="159" width="10.140625" bestFit="1" customWidth="1"/>
    <col min="160" max="161" width="2" bestFit="1" customWidth="1"/>
    <col min="162" max="162" width="10.140625" bestFit="1" customWidth="1"/>
    <col min="163" max="163" width="3" bestFit="1" customWidth="1"/>
    <col min="164" max="168" width="6.5703125" bestFit="1" customWidth="1"/>
    <col min="169" max="179" width="7.5703125" bestFit="1" customWidth="1"/>
    <col min="180" max="180" width="9.140625" bestFit="1" customWidth="1"/>
    <col min="181" max="181" width="10.140625" bestFit="1" customWidth="1"/>
    <col min="182" max="185" width="9.140625" bestFit="1" customWidth="1"/>
    <col min="186" max="191" width="18" bestFit="1" customWidth="1"/>
    <col min="192" max="192" width="9.140625" bestFit="1" customWidth="1"/>
    <col min="193" max="193" width="7.85546875" bestFit="1" customWidth="1"/>
    <col min="194" max="194" width="8.42578125" bestFit="1" customWidth="1"/>
    <col min="195" max="195" width="11.42578125" bestFit="1" customWidth="1"/>
    <col min="196" max="196" width="9.42578125" bestFit="1" customWidth="1"/>
    <col min="197" max="197" width="12.42578125" bestFit="1" customWidth="1"/>
    <col min="198" max="198" width="9.42578125" bestFit="1" customWidth="1"/>
    <col min="199" max="199" width="12.42578125" bestFit="1" customWidth="1"/>
    <col min="200" max="200" width="10.140625" bestFit="1" customWidth="1"/>
    <col min="201" max="201" width="12.42578125" bestFit="1" customWidth="1"/>
    <col min="202" max="202" width="11" bestFit="1" customWidth="1"/>
    <col min="203" max="203" width="14" bestFit="1" customWidth="1"/>
    <col min="204" max="204" width="11" bestFit="1" customWidth="1"/>
    <col min="205" max="205" width="14" bestFit="1" customWidth="1"/>
    <col min="206" max="206" width="11" bestFit="1" customWidth="1"/>
    <col min="207" max="207" width="14" bestFit="1" customWidth="1"/>
    <col min="208" max="208" width="13" bestFit="1" customWidth="1"/>
    <col min="209" max="209" width="10.140625" bestFit="1" customWidth="1"/>
    <col min="210" max="211" width="2" bestFit="1" customWidth="1"/>
    <col min="212" max="212" width="10.140625" bestFit="1" customWidth="1"/>
    <col min="213" max="213" width="3" bestFit="1" customWidth="1"/>
    <col min="214" max="217" width="6.5703125" bestFit="1" customWidth="1"/>
    <col min="218" max="228" width="7.5703125" bestFit="1" customWidth="1"/>
    <col min="229" max="229" width="11.140625" bestFit="1" customWidth="1"/>
    <col min="230" max="230" width="9.140625" bestFit="1" customWidth="1"/>
    <col min="231" max="231" width="7.85546875" bestFit="1" customWidth="1"/>
    <col min="232" max="232" width="8.42578125" bestFit="1" customWidth="1"/>
    <col min="234" max="234" width="9.42578125" bestFit="1" customWidth="1"/>
    <col min="235" max="235" width="12.42578125" bestFit="1" customWidth="1"/>
    <col min="236" max="236" width="9.42578125" bestFit="1" customWidth="1"/>
    <col min="237" max="237" width="12.42578125" bestFit="1" customWidth="1"/>
    <col min="238" max="238" width="10.140625" bestFit="1" customWidth="1"/>
    <col min="239" max="239" width="12.42578125" bestFit="1" customWidth="1"/>
    <col min="240" max="240" width="11" bestFit="1" customWidth="1"/>
    <col min="241" max="241" width="14" bestFit="1" customWidth="1"/>
    <col min="242" max="242" width="11" bestFit="1" customWidth="1"/>
    <col min="243" max="243" width="14" bestFit="1" customWidth="1"/>
    <col min="244" max="244" width="11" bestFit="1" customWidth="1"/>
    <col min="245" max="245" width="14" bestFit="1" customWidth="1"/>
    <col min="246" max="251" width="18" bestFit="1" customWidth="1"/>
    <col min="252" max="252" width="9.42578125" bestFit="1" customWidth="1"/>
    <col min="253" max="253" width="12.42578125" bestFit="1" customWidth="1"/>
    <col min="254" max="254" width="9.42578125" bestFit="1" customWidth="1"/>
    <col min="255" max="255" width="12.42578125" bestFit="1" customWidth="1"/>
    <col min="256" max="256" width="9.42578125" bestFit="1" customWidth="1"/>
    <col min="257" max="257" width="12.42578125" bestFit="1" customWidth="1"/>
    <col min="258" max="258" width="9.42578125" bestFit="1" customWidth="1"/>
    <col min="259" max="259" width="12.42578125" bestFit="1" customWidth="1"/>
    <col min="260" max="260" width="10.140625" bestFit="1" customWidth="1"/>
    <col min="261" max="261" width="11" bestFit="1" customWidth="1"/>
    <col min="262" max="262" width="14" bestFit="1" customWidth="1"/>
    <col min="263" max="263" width="7.85546875" bestFit="1" customWidth="1"/>
    <col min="264" max="264" width="8.42578125" bestFit="1" customWidth="1"/>
    <col min="265" max="265" width="6.85546875" bestFit="1" customWidth="1"/>
    <col min="266" max="266" width="11.42578125" bestFit="1" customWidth="1"/>
    <col min="267" max="267" width="11" bestFit="1" customWidth="1"/>
    <col min="268" max="268" width="14" bestFit="1" customWidth="1"/>
    <col min="269" max="269" width="12.42578125" bestFit="1" customWidth="1"/>
    <col min="270" max="270" width="9.42578125" bestFit="1" customWidth="1"/>
    <col min="272" max="272" width="12.42578125" bestFit="1" customWidth="1"/>
    <col min="273" max="273" width="11" bestFit="1" customWidth="1"/>
    <col min="274" max="274" width="14" bestFit="1" customWidth="1"/>
    <col min="275" max="275" width="12.42578125" bestFit="1" customWidth="1"/>
    <col min="276" max="276" width="11" bestFit="1" customWidth="1"/>
    <col min="277" max="278" width="14" bestFit="1" customWidth="1"/>
    <col min="279" max="279" width="11" bestFit="1" customWidth="1"/>
    <col min="280" max="281" width="14" bestFit="1" customWidth="1"/>
    <col min="282" max="282" width="11" bestFit="1" customWidth="1"/>
    <col min="283" max="284" width="14" bestFit="1" customWidth="1"/>
    <col min="285" max="285" width="13" bestFit="1" customWidth="1"/>
    <col min="286" max="286" width="3" bestFit="1" customWidth="1"/>
    <col min="287" max="287" width="6.5703125" bestFit="1" customWidth="1"/>
    <col min="288" max="288" width="9.140625" bestFit="1" customWidth="1"/>
    <col min="289" max="292" width="7.5703125" bestFit="1" customWidth="1"/>
    <col min="293" max="293" width="9.140625" bestFit="1" customWidth="1"/>
    <col min="294" max="295" width="7.5703125" bestFit="1" customWidth="1"/>
    <col min="296" max="297" width="9.140625" bestFit="1" customWidth="1"/>
    <col min="298" max="299" width="10.140625" bestFit="1" customWidth="1"/>
    <col min="300" max="300" width="5.5703125" bestFit="1" customWidth="1"/>
    <col min="301" max="308" width="9.140625" bestFit="1" customWidth="1"/>
    <col min="309" max="309" width="10.140625" bestFit="1" customWidth="1"/>
    <col min="310" max="310" width="9.140625" bestFit="1" customWidth="1"/>
    <col min="311" max="311" width="6.85546875" bestFit="1" customWidth="1"/>
    <col min="312" max="312" width="9.140625" bestFit="1" customWidth="1"/>
    <col min="313" max="313" width="6.85546875" bestFit="1" customWidth="1"/>
    <col min="314" max="315" width="10.140625" bestFit="1" customWidth="1"/>
    <col min="316" max="316" width="7.5703125" bestFit="1" customWidth="1"/>
    <col min="317" max="317" width="7.85546875" bestFit="1" customWidth="1"/>
    <col min="318" max="318" width="8.42578125" bestFit="1" customWidth="1"/>
    <col min="319" max="319" width="5.5703125" bestFit="1" customWidth="1"/>
    <col min="320" max="320" width="11.42578125" bestFit="1" customWidth="1"/>
    <col min="321" max="321" width="8.42578125" bestFit="1" customWidth="1"/>
    <col min="322" max="322" width="11.42578125" bestFit="1" customWidth="1"/>
    <col min="323" max="323" width="8.42578125" bestFit="1" customWidth="1"/>
    <col min="324" max="324" width="11.42578125" bestFit="1" customWidth="1"/>
    <col min="325" max="325" width="8.42578125" bestFit="1" customWidth="1"/>
    <col min="326" max="326" width="11.42578125" bestFit="1" customWidth="1"/>
    <col min="327" max="327" width="9.42578125" bestFit="1" customWidth="1"/>
    <col min="328" max="328" width="12.42578125" bestFit="1" customWidth="1"/>
    <col min="329" max="329" width="9.42578125" bestFit="1" customWidth="1"/>
    <col min="330" max="330" width="12.42578125" bestFit="1" customWidth="1"/>
    <col min="331" max="331" width="9.42578125" bestFit="1" customWidth="1"/>
    <col min="332" max="332" width="12.42578125" bestFit="1" customWidth="1"/>
    <col min="333" max="333" width="9.42578125" bestFit="1" customWidth="1"/>
    <col min="334" max="334" width="12.42578125" bestFit="1" customWidth="1"/>
    <col min="335" max="335" width="9.42578125" bestFit="1" customWidth="1"/>
    <col min="336" max="336" width="12.42578125" bestFit="1" customWidth="1"/>
    <col min="337" max="337" width="9.42578125" bestFit="1" customWidth="1"/>
    <col min="338" max="338" width="12.42578125" bestFit="1" customWidth="1"/>
    <col min="339" max="339" width="9.42578125" bestFit="1" customWidth="1"/>
    <col min="340" max="340" width="12.42578125" bestFit="1" customWidth="1"/>
    <col min="341" max="341" width="9.42578125" bestFit="1" customWidth="1"/>
    <col min="342" max="342" width="12.42578125" bestFit="1" customWidth="1"/>
    <col min="343" max="343" width="9.42578125" bestFit="1" customWidth="1"/>
    <col min="344" max="344" width="12.42578125" bestFit="1" customWidth="1"/>
    <col min="345" max="345" width="9.42578125" bestFit="1" customWidth="1"/>
    <col min="346" max="346" width="12.42578125" bestFit="1" customWidth="1"/>
    <col min="347" max="347" width="9.42578125" bestFit="1" customWidth="1"/>
    <col min="348" max="348" width="12.42578125" bestFit="1" customWidth="1"/>
    <col min="349" max="349" width="10.140625" bestFit="1" customWidth="1"/>
    <col min="350" max="350" width="11" bestFit="1" customWidth="1"/>
    <col min="351" max="351" width="14" bestFit="1" customWidth="1"/>
    <col min="352" max="352" width="7.85546875" bestFit="1" customWidth="1"/>
    <col min="353" max="354" width="9.140625" bestFit="1" customWidth="1"/>
    <col min="356" max="356" width="11" bestFit="1" customWidth="1"/>
    <col min="357" max="357" width="14" bestFit="1" customWidth="1"/>
    <col min="358" max="358" width="12.42578125" bestFit="1" customWidth="1"/>
    <col min="359" max="359" width="9.42578125" bestFit="1" customWidth="1"/>
    <col min="361" max="361" width="12.42578125" bestFit="1" customWidth="1"/>
    <col min="362" max="362" width="11" bestFit="1" customWidth="1"/>
    <col min="363" max="363" width="14" bestFit="1" customWidth="1"/>
    <col min="364" max="364" width="12.42578125" bestFit="1" customWidth="1"/>
    <col min="365" max="365" width="11" bestFit="1" customWidth="1"/>
    <col min="366" max="367" width="14" bestFit="1" customWidth="1"/>
    <col min="368" max="368" width="11" bestFit="1" customWidth="1"/>
    <col min="369" max="370" width="14" bestFit="1" customWidth="1"/>
    <col min="371" max="371" width="11" bestFit="1" customWidth="1"/>
    <col min="372" max="373" width="14" bestFit="1" customWidth="1"/>
    <col min="374" max="374" width="13" bestFit="1" customWidth="1"/>
    <col min="375" max="375" width="3" bestFit="1" customWidth="1"/>
    <col min="376" max="377" width="9.140625" bestFit="1" customWidth="1"/>
    <col min="378" max="384" width="7.5703125" bestFit="1" customWidth="1"/>
    <col min="385" max="386" width="9.140625" bestFit="1" customWidth="1"/>
    <col min="387" max="388" width="10.140625" bestFit="1" customWidth="1"/>
    <col min="389" max="389" width="5.5703125" bestFit="1" customWidth="1"/>
    <col min="390" max="391" width="9.140625" bestFit="1" customWidth="1"/>
    <col min="392" max="392" width="10.140625" bestFit="1" customWidth="1"/>
    <col min="393" max="397" width="9.140625" bestFit="1" customWidth="1"/>
    <col min="398" max="398" width="10.140625" bestFit="1" customWidth="1"/>
    <col min="399" max="399" width="9.140625" bestFit="1" customWidth="1"/>
    <col min="400" max="400" width="6.85546875" bestFit="1" customWidth="1"/>
    <col min="401" max="401" width="9.140625" bestFit="1" customWidth="1"/>
    <col min="402" max="402" width="6.85546875" bestFit="1" customWidth="1"/>
    <col min="403" max="404" width="10.140625" bestFit="1" customWidth="1"/>
    <col min="405" max="405" width="7.5703125" bestFit="1" customWidth="1"/>
    <col min="406" max="406" width="7.85546875" bestFit="1" customWidth="1"/>
    <col min="407" max="407" width="8.42578125" bestFit="1" customWidth="1"/>
    <col min="408" max="408" width="5.5703125" bestFit="1" customWidth="1"/>
    <col min="410" max="410" width="8.42578125" bestFit="1" customWidth="1"/>
    <col min="412" max="412" width="8.42578125" bestFit="1" customWidth="1"/>
    <col min="414" max="414" width="8.42578125" bestFit="1" customWidth="1"/>
    <col min="416" max="416" width="9.42578125" bestFit="1" customWidth="1"/>
    <col min="417" max="417" width="12.42578125" bestFit="1" customWidth="1"/>
    <col min="418" max="418" width="9.42578125" bestFit="1" customWidth="1"/>
    <col min="419" max="419" width="12.42578125" bestFit="1" customWidth="1"/>
    <col min="420" max="420" width="9.42578125" bestFit="1" customWidth="1"/>
    <col min="421" max="421" width="12.42578125" bestFit="1" customWidth="1"/>
    <col min="422" max="422" width="9.42578125" bestFit="1" customWidth="1"/>
    <col min="423" max="423" width="12.42578125" bestFit="1" customWidth="1"/>
    <col min="424" max="424" width="9.42578125" bestFit="1" customWidth="1"/>
    <col min="425" max="425" width="12.42578125" bestFit="1" customWidth="1"/>
    <col min="426" max="426" width="9.42578125" bestFit="1" customWidth="1"/>
    <col min="427" max="427" width="12.42578125" bestFit="1" customWidth="1"/>
    <col min="428" max="428" width="9.42578125" bestFit="1" customWidth="1"/>
    <col min="429" max="429" width="12.42578125" bestFit="1" customWidth="1"/>
    <col min="430" max="430" width="9.42578125" bestFit="1" customWidth="1"/>
    <col min="431" max="431" width="12.42578125" bestFit="1" customWidth="1"/>
    <col min="432" max="432" width="9.42578125" bestFit="1" customWidth="1"/>
    <col min="433" max="433" width="12.42578125" bestFit="1" customWidth="1"/>
    <col min="434" max="434" width="9.42578125" bestFit="1" customWidth="1"/>
    <col min="435" max="435" width="12.42578125" bestFit="1" customWidth="1"/>
    <col min="436" max="436" width="9.42578125" bestFit="1" customWidth="1"/>
    <col min="437" max="437" width="12.42578125" bestFit="1" customWidth="1"/>
    <col min="438" max="438" width="10.140625" bestFit="1" customWidth="1"/>
    <col min="439" max="439" width="11" bestFit="1" customWidth="1"/>
    <col min="440" max="440" width="14" bestFit="1" customWidth="1"/>
    <col min="441" max="441" width="7.85546875" bestFit="1" customWidth="1"/>
    <col min="442" max="442" width="8.42578125" bestFit="1" customWidth="1"/>
    <col min="443" max="443" width="6.85546875" bestFit="1" customWidth="1"/>
    <col min="445" max="445" width="11" bestFit="1" customWidth="1"/>
    <col min="446" max="446" width="14" bestFit="1" customWidth="1"/>
    <col min="447" max="447" width="12.42578125" bestFit="1" customWidth="1"/>
    <col min="448" max="448" width="9.42578125" bestFit="1" customWidth="1"/>
    <col min="450" max="450" width="12.42578125" bestFit="1" customWidth="1"/>
    <col min="451" max="451" width="11" bestFit="1" customWidth="1"/>
    <col min="452" max="452" width="14" bestFit="1" customWidth="1"/>
    <col min="453" max="453" width="12.42578125" bestFit="1" customWidth="1"/>
    <col min="454" max="454" width="11" bestFit="1" customWidth="1"/>
    <col min="455" max="456" width="14" bestFit="1" customWidth="1"/>
    <col min="457" max="457" width="11" bestFit="1" customWidth="1"/>
    <col min="458" max="459" width="14" bestFit="1" customWidth="1"/>
    <col min="460" max="460" width="11" bestFit="1" customWidth="1"/>
    <col min="461" max="462" width="14" bestFit="1" customWidth="1"/>
    <col min="463" max="463" width="13" bestFit="1" customWidth="1"/>
    <col min="464" max="464" width="3" bestFit="1" customWidth="1"/>
    <col min="465" max="465" width="10.140625" bestFit="1" customWidth="1"/>
    <col min="466" max="466" width="9.140625" bestFit="1" customWidth="1"/>
    <col min="467" max="473" width="7.5703125" bestFit="1" customWidth="1"/>
    <col min="474" max="475" width="9.140625" bestFit="1" customWidth="1"/>
    <col min="476" max="477" width="10.140625" bestFit="1" customWidth="1"/>
    <col min="478" max="478" width="5.5703125" bestFit="1" customWidth="1"/>
    <col min="479" max="481" width="9.140625" bestFit="1" customWidth="1"/>
    <col min="482" max="482" width="7.5703125" bestFit="1" customWidth="1"/>
    <col min="483" max="486" width="9.140625" bestFit="1" customWidth="1"/>
    <col min="487" max="487" width="10.140625" bestFit="1" customWidth="1"/>
    <col min="488" max="488" width="9.140625" bestFit="1" customWidth="1"/>
    <col min="489" max="489" width="6.85546875" bestFit="1" customWidth="1"/>
    <col min="490" max="490" width="9.140625" bestFit="1" customWidth="1"/>
    <col min="491" max="491" width="6.85546875" bestFit="1" customWidth="1"/>
    <col min="492" max="493" width="10.140625" bestFit="1" customWidth="1"/>
    <col min="494" max="494" width="6.5703125" bestFit="1" customWidth="1"/>
    <col min="495" max="495" width="7.85546875" bestFit="1" customWidth="1"/>
    <col min="496" max="496" width="8.42578125" bestFit="1" customWidth="1"/>
    <col min="497" max="497" width="5.5703125" bestFit="1" customWidth="1"/>
    <col min="499" max="499" width="8.42578125" bestFit="1" customWidth="1"/>
    <col min="501" max="501" width="8.42578125" bestFit="1" customWidth="1"/>
    <col min="503" max="503" width="8.42578125" bestFit="1" customWidth="1"/>
    <col min="505" max="505" width="9.42578125" bestFit="1" customWidth="1"/>
    <col min="506" max="506" width="12.42578125" bestFit="1" customWidth="1"/>
    <col min="507" max="507" width="9.42578125" bestFit="1" customWidth="1"/>
    <col min="508" max="508" width="12.42578125" bestFit="1" customWidth="1"/>
    <col min="509" max="509" width="9.42578125" bestFit="1" customWidth="1"/>
    <col min="510" max="510" width="12.42578125" bestFit="1" customWidth="1"/>
    <col min="511" max="511" width="9.42578125" bestFit="1" customWidth="1"/>
    <col min="512" max="512" width="12.42578125" bestFit="1" customWidth="1"/>
    <col min="513" max="513" width="9.42578125" bestFit="1" customWidth="1"/>
    <col min="514" max="514" width="12.42578125" bestFit="1" customWidth="1"/>
    <col min="515" max="515" width="9.42578125" bestFit="1" customWidth="1"/>
    <col min="516" max="516" width="12.42578125" bestFit="1" customWidth="1"/>
    <col min="517" max="517" width="9.42578125" bestFit="1" customWidth="1"/>
    <col min="518" max="518" width="12.42578125" bestFit="1" customWidth="1"/>
    <col min="519" max="519" width="9.42578125" bestFit="1" customWidth="1"/>
    <col min="520" max="520" width="12.42578125" bestFit="1" customWidth="1"/>
    <col min="521" max="521" width="9.42578125" bestFit="1" customWidth="1"/>
    <col min="522" max="522" width="12.42578125" bestFit="1" customWidth="1"/>
    <col min="523" max="523" width="9.42578125" bestFit="1" customWidth="1"/>
    <col min="524" max="524" width="12.42578125" bestFit="1" customWidth="1"/>
    <col min="525" max="525" width="9.42578125" bestFit="1" customWidth="1"/>
    <col min="526" max="526" width="12.42578125" bestFit="1" customWidth="1"/>
    <col min="527" max="527" width="11.140625" bestFit="1" customWidth="1"/>
    <col min="528" max="528" width="11" bestFit="1" customWidth="1"/>
    <col min="529" max="529" width="14" bestFit="1" customWidth="1"/>
    <col min="530" max="530" width="7.85546875" bestFit="1" customWidth="1"/>
    <col min="531" max="531" width="8.42578125" bestFit="1" customWidth="1"/>
    <col min="532" max="532" width="6.85546875" bestFit="1" customWidth="1"/>
    <col min="534" max="534" width="11" bestFit="1" customWidth="1"/>
    <col min="535" max="535" width="14" bestFit="1" customWidth="1"/>
    <col min="536" max="536" width="12.42578125" bestFit="1" customWidth="1"/>
    <col min="537" max="537" width="9.42578125" bestFit="1" customWidth="1"/>
    <col min="539" max="539" width="12.42578125" bestFit="1" customWidth="1"/>
    <col min="540" max="540" width="11" bestFit="1" customWidth="1"/>
    <col min="541" max="541" width="14" bestFit="1" customWidth="1"/>
    <col min="542" max="542" width="12.42578125" bestFit="1" customWidth="1"/>
    <col min="543" max="543" width="11" bestFit="1" customWidth="1"/>
    <col min="544" max="545" width="14" bestFit="1" customWidth="1"/>
    <col min="546" max="546" width="11" bestFit="1" customWidth="1"/>
    <col min="547" max="548" width="14" bestFit="1" customWidth="1"/>
    <col min="549" max="549" width="11" bestFit="1" customWidth="1"/>
    <col min="550" max="551" width="14" bestFit="1" customWidth="1"/>
    <col min="552" max="557" width="18" bestFit="1" customWidth="1"/>
    <col min="558" max="562" width="7.5703125" bestFit="1" customWidth="1"/>
    <col min="563" max="564" width="9.140625" bestFit="1" customWidth="1"/>
    <col min="565" max="566" width="10.140625" bestFit="1" customWidth="1"/>
    <col min="567" max="567" width="5.5703125" bestFit="1" customWidth="1"/>
    <col min="568" max="570" width="9.140625" bestFit="1" customWidth="1"/>
    <col min="571" max="571" width="7.5703125" bestFit="1" customWidth="1"/>
    <col min="572" max="575" width="9.140625" bestFit="1" customWidth="1"/>
    <col min="576" max="576" width="10.140625" bestFit="1" customWidth="1"/>
    <col min="577" max="577" width="9.140625" bestFit="1" customWidth="1"/>
    <col min="578" max="578" width="6.85546875" bestFit="1" customWidth="1"/>
    <col min="579" max="579" width="9.140625" bestFit="1" customWidth="1"/>
    <col min="580" max="580" width="6.85546875" bestFit="1" customWidth="1"/>
    <col min="581" max="582" width="10.140625" bestFit="1" customWidth="1"/>
    <col min="583" max="583" width="6.5703125" bestFit="1" customWidth="1"/>
    <col min="584" max="584" width="7.85546875" bestFit="1" customWidth="1"/>
    <col min="585" max="585" width="8.42578125" bestFit="1" customWidth="1"/>
    <col min="586" max="586" width="5.5703125" bestFit="1" customWidth="1"/>
    <col min="588" max="588" width="8.42578125" bestFit="1" customWidth="1"/>
    <col min="590" max="590" width="8.42578125" bestFit="1" customWidth="1"/>
    <col min="592" max="592" width="8.42578125" bestFit="1" customWidth="1"/>
    <col min="594" max="594" width="9.42578125" bestFit="1" customWidth="1"/>
    <col min="595" max="595" width="12.42578125" bestFit="1" customWidth="1"/>
    <col min="596" max="596" width="9.42578125" bestFit="1" customWidth="1"/>
    <col min="597" max="597" width="12.42578125" bestFit="1" customWidth="1"/>
    <col min="598" max="598" width="9.42578125" bestFit="1" customWidth="1"/>
    <col min="599" max="599" width="12.42578125" bestFit="1" customWidth="1"/>
    <col min="600" max="600" width="9.42578125" bestFit="1" customWidth="1"/>
    <col min="601" max="601" width="12.42578125" bestFit="1" customWidth="1"/>
    <col min="602" max="602" width="9.42578125" bestFit="1" customWidth="1"/>
    <col min="603" max="603" width="12.42578125" bestFit="1" customWidth="1"/>
    <col min="604" max="604" width="9.42578125" bestFit="1" customWidth="1"/>
    <col min="605" max="605" width="12.42578125" bestFit="1" customWidth="1"/>
    <col min="606" max="606" width="9.42578125" bestFit="1" customWidth="1"/>
    <col min="607" max="607" width="12.42578125" bestFit="1" customWidth="1"/>
    <col min="608" max="608" width="9.42578125" bestFit="1" customWidth="1"/>
    <col min="609" max="609" width="12.42578125" bestFit="1" customWidth="1"/>
    <col min="610" max="610" width="9.42578125" bestFit="1" customWidth="1"/>
    <col min="611" max="611" width="12.42578125" bestFit="1" customWidth="1"/>
    <col min="612" max="612" width="9.42578125" bestFit="1" customWidth="1"/>
    <col min="613" max="613" width="12.42578125" bestFit="1" customWidth="1"/>
    <col min="614" max="614" width="9.42578125" bestFit="1" customWidth="1"/>
    <col min="615" max="615" width="12.42578125" bestFit="1" customWidth="1"/>
    <col min="616" max="616" width="11.140625" bestFit="1" customWidth="1"/>
    <col min="617" max="617" width="11" bestFit="1" customWidth="1"/>
    <col min="618" max="618" width="14" bestFit="1" customWidth="1"/>
    <col min="619" max="619" width="7.85546875" bestFit="1" customWidth="1"/>
    <col min="620" max="620" width="8.42578125" bestFit="1" customWidth="1"/>
    <col min="621" max="621" width="6.85546875" bestFit="1" customWidth="1"/>
    <col min="623" max="623" width="11" bestFit="1" customWidth="1"/>
    <col min="624" max="624" width="14" bestFit="1" customWidth="1"/>
    <col min="625" max="625" width="12.42578125" bestFit="1" customWidth="1"/>
    <col min="626" max="626" width="9.42578125" bestFit="1" customWidth="1"/>
    <col min="628" max="628" width="12.42578125" bestFit="1" customWidth="1"/>
    <col min="629" max="629" width="11" bestFit="1" customWidth="1"/>
    <col min="630" max="630" width="14" bestFit="1" customWidth="1"/>
    <col min="631" max="631" width="12.42578125" bestFit="1" customWidth="1"/>
    <col min="632" max="632" width="11" bestFit="1" customWidth="1"/>
    <col min="633" max="634" width="14" bestFit="1" customWidth="1"/>
    <col min="635" max="635" width="11" bestFit="1" customWidth="1"/>
    <col min="636" max="637" width="14" bestFit="1" customWidth="1"/>
    <col min="638" max="638" width="11" bestFit="1" customWidth="1"/>
    <col min="639" max="640" width="14" bestFit="1" customWidth="1"/>
    <col min="641" max="647" width="18" bestFit="1" customWidth="1"/>
  </cols>
  <sheetData>
    <row r="1" spans="1:32" x14ac:dyDescent="0.25">
      <c r="A1" s="274" t="s">
        <v>609</v>
      </c>
      <c r="B1" s="120"/>
      <c r="C1" s="120"/>
      <c r="D1" s="120"/>
      <c r="E1" s="120"/>
      <c r="F1" s="120"/>
      <c r="G1" s="120"/>
      <c r="H1" s="120"/>
      <c r="I1" s="120"/>
      <c r="J1" s="120"/>
      <c r="K1" s="120"/>
      <c r="L1" s="120"/>
      <c r="M1" s="120"/>
      <c r="N1" s="120"/>
      <c r="O1" s="121" t="s">
        <v>347</v>
      </c>
      <c r="P1" s="135">
        <v>1</v>
      </c>
      <c r="Q1" s="120"/>
      <c r="R1" s="120"/>
      <c r="S1" s="120"/>
      <c r="T1" s="120"/>
      <c r="U1" s="120"/>
      <c r="V1" s="120"/>
      <c r="W1" s="120"/>
      <c r="X1" s="120"/>
      <c r="Y1" s="120"/>
      <c r="Z1" s="120"/>
      <c r="AA1" s="120"/>
      <c r="AB1" s="121" t="s">
        <v>347</v>
      </c>
      <c r="AC1" s="135">
        <v>1</v>
      </c>
    </row>
    <row r="2" spans="1:32" x14ac:dyDescent="0.2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row>
    <row r="3" spans="1:32" x14ac:dyDescent="0.25">
      <c r="A3" s="122" t="s">
        <v>337</v>
      </c>
      <c r="B3" s="123">
        <v>2017</v>
      </c>
      <c r="C3" s="123">
        <v>2018</v>
      </c>
      <c r="D3" s="123">
        <v>2019</v>
      </c>
      <c r="E3" s="123">
        <v>2020</v>
      </c>
      <c r="F3" s="123">
        <v>2021</v>
      </c>
      <c r="G3" s="186" t="s">
        <v>644</v>
      </c>
      <c r="H3" s="333" t="s">
        <v>645</v>
      </c>
      <c r="I3" s="123">
        <v>2023</v>
      </c>
      <c r="J3" s="123">
        <v>2024</v>
      </c>
      <c r="K3" s="123">
        <v>2025</v>
      </c>
      <c r="L3" s="123">
        <v>2026</v>
      </c>
      <c r="M3" s="123" t="s">
        <v>115</v>
      </c>
      <c r="N3" s="120"/>
      <c r="O3" s="121" t="s">
        <v>337</v>
      </c>
      <c r="P3" s="120" t="s">
        <v>339</v>
      </c>
      <c r="Q3" s="120" t="s">
        <v>340</v>
      </c>
      <c r="R3" s="120" t="s">
        <v>341</v>
      </c>
      <c r="S3" s="120" t="s">
        <v>603</v>
      </c>
      <c r="T3" s="120" t="s">
        <v>642</v>
      </c>
      <c r="U3" s="120" t="s">
        <v>342</v>
      </c>
      <c r="V3" s="120" t="s">
        <v>343</v>
      </c>
      <c r="W3" s="120" t="s">
        <v>344</v>
      </c>
      <c r="X3" s="120" t="s">
        <v>345</v>
      </c>
      <c r="Y3" s="120" t="s">
        <v>346</v>
      </c>
      <c r="Z3" s="123" t="s">
        <v>115</v>
      </c>
      <c r="AB3" s="121" t="s">
        <v>337</v>
      </c>
      <c r="AC3" s="120" t="s">
        <v>643</v>
      </c>
      <c r="AD3" s="120" t="s">
        <v>350</v>
      </c>
      <c r="AE3"/>
      <c r="AF3"/>
    </row>
    <row r="4" spans="1:32" x14ac:dyDescent="0.25">
      <c r="A4" s="124" t="s">
        <v>144</v>
      </c>
      <c r="B4" s="131">
        <f>+P4</f>
        <v>254201</v>
      </c>
      <c r="C4" s="131">
        <f t="shared" ref="C4:F9" si="0">+Q4</f>
        <v>7030474</v>
      </c>
      <c r="D4" s="131">
        <f t="shared" si="0"/>
        <v>19870470</v>
      </c>
      <c r="E4" s="131">
        <f t="shared" si="0"/>
        <v>30275508</v>
      </c>
      <c r="F4" s="131">
        <f t="shared" si="0"/>
        <v>17452450</v>
      </c>
      <c r="G4" s="188">
        <f>+AC4</f>
        <v>2216734</v>
      </c>
      <c r="H4" s="132">
        <f>+AD4-G4</f>
        <v>4462943</v>
      </c>
      <c r="I4" s="132">
        <f t="shared" ref="I4:L9" si="1">+V4</f>
        <v>16900000</v>
      </c>
      <c r="J4" s="132">
        <f t="shared" si="1"/>
        <v>16900000</v>
      </c>
      <c r="K4" s="132">
        <f t="shared" si="1"/>
        <v>16900000</v>
      </c>
      <c r="L4" s="132">
        <f t="shared" si="1"/>
        <v>16900000</v>
      </c>
      <c r="M4" s="131">
        <f>SUM(B4:L4)</f>
        <v>149162780</v>
      </c>
      <c r="N4" s="120"/>
      <c r="O4" s="124" t="s">
        <v>144</v>
      </c>
      <c r="P4" s="125">
        <v>254201</v>
      </c>
      <c r="Q4" s="125">
        <v>7030474</v>
      </c>
      <c r="R4" s="125">
        <v>19870470</v>
      </c>
      <c r="S4" s="125">
        <v>30275508</v>
      </c>
      <c r="T4" s="125">
        <v>17452450</v>
      </c>
      <c r="U4" s="125">
        <v>6679677</v>
      </c>
      <c r="V4" s="125">
        <v>16900000</v>
      </c>
      <c r="W4" s="125">
        <v>16900000</v>
      </c>
      <c r="X4" s="125">
        <v>16900000</v>
      </c>
      <c r="Y4" s="125">
        <v>16900000</v>
      </c>
      <c r="Z4" s="125">
        <f>SUM(P4:Y4)</f>
        <v>149162780</v>
      </c>
      <c r="AB4" s="124" t="s">
        <v>144</v>
      </c>
      <c r="AC4" s="125">
        <v>2216734</v>
      </c>
      <c r="AD4" s="125">
        <v>6679677</v>
      </c>
      <c r="AE4"/>
      <c r="AF4"/>
    </row>
    <row r="5" spans="1:32" x14ac:dyDescent="0.25">
      <c r="A5" s="124" t="s">
        <v>309</v>
      </c>
      <c r="B5" s="131">
        <f t="shared" ref="B5:B9" si="2">+P5</f>
        <v>2154330</v>
      </c>
      <c r="C5" s="131">
        <f t="shared" si="0"/>
        <v>4786849</v>
      </c>
      <c r="D5" s="131">
        <f t="shared" si="0"/>
        <v>3820986</v>
      </c>
      <c r="E5" s="131">
        <f t="shared" si="0"/>
        <v>6415992</v>
      </c>
      <c r="F5" s="131">
        <f t="shared" si="0"/>
        <v>6268706</v>
      </c>
      <c r="G5" s="188">
        <f t="shared" ref="G5:G9" si="3">+AC5</f>
        <v>1198436</v>
      </c>
      <c r="H5" s="132">
        <f t="shared" ref="H5:H9" si="4">+AD5-G5</f>
        <v>451056</v>
      </c>
      <c r="I5" s="132">
        <f t="shared" si="1"/>
        <v>12300000</v>
      </c>
      <c r="J5" s="132">
        <f t="shared" si="1"/>
        <v>12300000</v>
      </c>
      <c r="K5" s="132">
        <f t="shared" si="1"/>
        <v>12300000</v>
      </c>
      <c r="L5" s="132">
        <f t="shared" si="1"/>
        <v>12300000</v>
      </c>
      <c r="M5" s="131">
        <f t="shared" ref="M5:M9" si="5">SUM(B5:L5)</f>
        <v>74296355</v>
      </c>
      <c r="N5" s="120"/>
      <c r="O5" s="124" t="s">
        <v>309</v>
      </c>
      <c r="P5" s="125">
        <v>2154330</v>
      </c>
      <c r="Q5" s="125">
        <v>4786849</v>
      </c>
      <c r="R5" s="125">
        <v>3820986</v>
      </c>
      <c r="S5" s="125">
        <v>6415992</v>
      </c>
      <c r="T5" s="125">
        <v>6268706</v>
      </c>
      <c r="U5" s="125">
        <v>1649492</v>
      </c>
      <c r="V5" s="125">
        <v>12300000</v>
      </c>
      <c r="W5" s="125">
        <v>12300000</v>
      </c>
      <c r="X5" s="125">
        <v>12300000</v>
      </c>
      <c r="Y5" s="125">
        <v>12300000</v>
      </c>
      <c r="Z5" s="125">
        <f t="shared" ref="Z5:Z9" si="6">SUM(P5:Y5)</f>
        <v>74296355</v>
      </c>
      <c r="AB5" s="124" t="s">
        <v>309</v>
      </c>
      <c r="AC5" s="125">
        <v>1198436</v>
      </c>
      <c r="AD5" s="125">
        <v>1649492</v>
      </c>
      <c r="AE5"/>
      <c r="AF5"/>
    </row>
    <row r="6" spans="1:32" x14ac:dyDescent="0.25">
      <c r="A6" s="124" t="s">
        <v>136</v>
      </c>
      <c r="B6" s="131">
        <f t="shared" si="2"/>
        <v>4122814</v>
      </c>
      <c r="C6" s="131">
        <f t="shared" si="0"/>
        <v>7140342</v>
      </c>
      <c r="D6" s="131">
        <f t="shared" si="0"/>
        <v>10409097</v>
      </c>
      <c r="E6" s="131">
        <f t="shared" si="0"/>
        <v>18937748</v>
      </c>
      <c r="F6" s="131">
        <f t="shared" si="0"/>
        <v>19321613</v>
      </c>
      <c r="G6" s="188">
        <f t="shared" si="3"/>
        <v>5501572</v>
      </c>
      <c r="H6" s="132">
        <f t="shared" si="4"/>
        <v>5057523</v>
      </c>
      <c r="I6" s="132">
        <f t="shared" si="1"/>
        <v>16900000</v>
      </c>
      <c r="J6" s="132">
        <f t="shared" si="1"/>
        <v>16900000</v>
      </c>
      <c r="K6" s="132">
        <f t="shared" si="1"/>
        <v>16900000</v>
      </c>
      <c r="L6" s="132">
        <f t="shared" si="1"/>
        <v>16900000</v>
      </c>
      <c r="M6" s="131">
        <f t="shared" si="5"/>
        <v>138090709</v>
      </c>
      <c r="N6" s="120"/>
      <c r="O6" s="124" t="s">
        <v>136</v>
      </c>
      <c r="P6" s="125">
        <v>4122814</v>
      </c>
      <c r="Q6" s="125">
        <v>7140342</v>
      </c>
      <c r="R6" s="125">
        <v>10409097</v>
      </c>
      <c r="S6" s="125">
        <v>18937748</v>
      </c>
      <c r="T6" s="125">
        <v>19321613</v>
      </c>
      <c r="U6" s="125">
        <v>10559095</v>
      </c>
      <c r="V6" s="125">
        <v>16900000</v>
      </c>
      <c r="W6" s="125">
        <v>16900000</v>
      </c>
      <c r="X6" s="125">
        <v>16900000</v>
      </c>
      <c r="Y6" s="125">
        <v>16900000</v>
      </c>
      <c r="Z6" s="125">
        <f t="shared" si="6"/>
        <v>138090709</v>
      </c>
      <c r="AB6" s="124" t="s">
        <v>136</v>
      </c>
      <c r="AC6" s="125">
        <v>5501572</v>
      </c>
      <c r="AD6" s="125">
        <v>10559095</v>
      </c>
      <c r="AE6"/>
      <c r="AF6"/>
    </row>
    <row r="7" spans="1:32" x14ac:dyDescent="0.25">
      <c r="A7" s="124" t="s">
        <v>135</v>
      </c>
      <c r="B7" s="131">
        <f t="shared" si="2"/>
        <v>1754126</v>
      </c>
      <c r="C7" s="131">
        <f t="shared" si="0"/>
        <v>2448745</v>
      </c>
      <c r="D7" s="131">
        <f t="shared" si="0"/>
        <v>16719110</v>
      </c>
      <c r="E7" s="131">
        <f t="shared" si="0"/>
        <v>25265427</v>
      </c>
      <c r="F7" s="131">
        <f t="shared" si="0"/>
        <v>27628080</v>
      </c>
      <c r="G7" s="188">
        <f t="shared" si="3"/>
        <v>7227257</v>
      </c>
      <c r="H7" s="132">
        <f t="shared" si="4"/>
        <v>9332613</v>
      </c>
      <c r="I7" s="132">
        <f t="shared" si="1"/>
        <v>26394182</v>
      </c>
      <c r="J7" s="132">
        <f t="shared" si="1"/>
        <v>37477000</v>
      </c>
      <c r="K7" s="132">
        <f t="shared" si="1"/>
        <v>49500000</v>
      </c>
      <c r="L7" s="132">
        <f t="shared" si="1"/>
        <v>77500000</v>
      </c>
      <c r="M7" s="131">
        <f t="shared" si="5"/>
        <v>281246540</v>
      </c>
      <c r="N7" s="120"/>
      <c r="O7" s="124" t="s">
        <v>135</v>
      </c>
      <c r="P7" s="125">
        <v>1754126</v>
      </c>
      <c r="Q7" s="125">
        <v>2448745</v>
      </c>
      <c r="R7" s="125">
        <v>16719110</v>
      </c>
      <c r="S7" s="125">
        <v>25265427</v>
      </c>
      <c r="T7" s="125">
        <v>27628080</v>
      </c>
      <c r="U7" s="125">
        <v>16559870</v>
      </c>
      <c r="V7" s="125">
        <v>26394182</v>
      </c>
      <c r="W7" s="125">
        <v>37477000</v>
      </c>
      <c r="X7" s="125">
        <v>49500000</v>
      </c>
      <c r="Y7" s="125">
        <v>77500000</v>
      </c>
      <c r="Z7" s="125">
        <f t="shared" si="6"/>
        <v>281246540</v>
      </c>
      <c r="AB7" s="124" t="s">
        <v>135</v>
      </c>
      <c r="AC7" s="125">
        <v>7227257</v>
      </c>
      <c r="AD7" s="125">
        <v>16559870</v>
      </c>
      <c r="AE7"/>
      <c r="AF7"/>
    </row>
    <row r="8" spans="1:32" x14ac:dyDescent="0.25">
      <c r="A8" s="124" t="s">
        <v>335</v>
      </c>
      <c r="B8" s="131">
        <f t="shared" si="2"/>
        <v>60010</v>
      </c>
      <c r="C8" s="131">
        <f t="shared" si="0"/>
        <v>1327904</v>
      </c>
      <c r="D8" s="131">
        <f t="shared" si="0"/>
        <v>434748</v>
      </c>
      <c r="E8" s="131">
        <f t="shared" si="0"/>
        <v>686166</v>
      </c>
      <c r="F8" s="131">
        <f t="shared" si="0"/>
        <v>1482043</v>
      </c>
      <c r="G8" s="188">
        <f t="shared" si="3"/>
        <v>624641</v>
      </c>
      <c r="H8" s="132">
        <f t="shared" si="4"/>
        <v>528384</v>
      </c>
      <c r="I8" s="132">
        <f t="shared" si="1"/>
        <v>6076974</v>
      </c>
      <c r="J8" s="132">
        <f t="shared" si="1"/>
        <v>5499990</v>
      </c>
      <c r="K8" s="132">
        <f t="shared" si="1"/>
        <v>3900000</v>
      </c>
      <c r="L8" s="132">
        <f t="shared" si="1"/>
        <v>2399990</v>
      </c>
      <c r="M8" s="131">
        <f t="shared" si="5"/>
        <v>23020850</v>
      </c>
      <c r="N8" s="120"/>
      <c r="O8" s="124" t="s">
        <v>335</v>
      </c>
      <c r="P8" s="125">
        <v>60010</v>
      </c>
      <c r="Q8" s="125">
        <v>1327904</v>
      </c>
      <c r="R8" s="125">
        <v>434748</v>
      </c>
      <c r="S8" s="125">
        <v>686166</v>
      </c>
      <c r="T8" s="125">
        <v>1482043</v>
      </c>
      <c r="U8" s="125">
        <v>1153025</v>
      </c>
      <c r="V8" s="125">
        <v>6076974</v>
      </c>
      <c r="W8" s="125">
        <v>5499990</v>
      </c>
      <c r="X8" s="125">
        <v>3900000</v>
      </c>
      <c r="Y8" s="125">
        <v>2399990</v>
      </c>
      <c r="Z8" s="125">
        <f t="shared" si="6"/>
        <v>23020850</v>
      </c>
      <c r="AB8" s="124" t="s">
        <v>335</v>
      </c>
      <c r="AC8" s="125">
        <v>624641</v>
      </c>
      <c r="AD8" s="125">
        <v>1153025</v>
      </c>
      <c r="AE8"/>
      <c r="AF8"/>
    </row>
    <row r="9" spans="1:32" x14ac:dyDescent="0.25">
      <c r="A9" s="124" t="s">
        <v>148</v>
      </c>
      <c r="B9" s="131">
        <f t="shared" si="2"/>
        <v>0</v>
      </c>
      <c r="C9" s="131">
        <f t="shared" si="0"/>
        <v>109014</v>
      </c>
      <c r="D9" s="131">
        <f t="shared" si="0"/>
        <v>3798006</v>
      </c>
      <c r="E9" s="131">
        <f t="shared" si="0"/>
        <v>2685846</v>
      </c>
      <c r="F9" s="131">
        <f t="shared" si="0"/>
        <v>4943161</v>
      </c>
      <c r="G9" s="188">
        <f t="shared" si="3"/>
        <v>508821</v>
      </c>
      <c r="H9" s="132">
        <f t="shared" si="4"/>
        <v>4192145</v>
      </c>
      <c r="I9" s="132">
        <f t="shared" si="1"/>
        <v>2210340</v>
      </c>
      <c r="J9" s="132">
        <f t="shared" si="1"/>
        <v>2210340</v>
      </c>
      <c r="K9" s="132">
        <f t="shared" si="1"/>
        <v>1128173</v>
      </c>
      <c r="L9" s="132">
        <f t="shared" si="1"/>
        <v>0</v>
      </c>
      <c r="M9" s="131">
        <f t="shared" si="5"/>
        <v>21785846</v>
      </c>
      <c r="N9" s="120"/>
      <c r="O9" s="124" t="s">
        <v>148</v>
      </c>
      <c r="P9" s="125">
        <v>0</v>
      </c>
      <c r="Q9" s="125">
        <v>109014</v>
      </c>
      <c r="R9" s="125">
        <v>3798006</v>
      </c>
      <c r="S9" s="125">
        <v>2685846</v>
      </c>
      <c r="T9" s="125">
        <v>4943161</v>
      </c>
      <c r="U9" s="125">
        <v>4700966</v>
      </c>
      <c r="V9" s="125">
        <v>2210340</v>
      </c>
      <c r="W9" s="125">
        <v>2210340</v>
      </c>
      <c r="X9" s="125">
        <v>1128173</v>
      </c>
      <c r="Y9" s="125">
        <v>0</v>
      </c>
      <c r="Z9" s="125">
        <f t="shared" si="6"/>
        <v>21785846</v>
      </c>
      <c r="AB9" s="124" t="s">
        <v>148</v>
      </c>
      <c r="AC9" s="125">
        <v>508821</v>
      </c>
      <c r="AD9" s="125">
        <v>4700966</v>
      </c>
      <c r="AE9"/>
      <c r="AF9"/>
    </row>
    <row r="10" spans="1:32" x14ac:dyDescent="0.25">
      <c r="A10" s="127" t="s">
        <v>338</v>
      </c>
      <c r="B10" s="133">
        <f>SUM(B4:B9)</f>
        <v>8345481</v>
      </c>
      <c r="C10" s="133">
        <f t="shared" ref="C10:M10" si="7">SUM(C4:C9)</f>
        <v>22843328</v>
      </c>
      <c r="D10" s="133">
        <f t="shared" si="7"/>
        <v>55052417</v>
      </c>
      <c r="E10" s="133">
        <f t="shared" si="7"/>
        <v>84266687</v>
      </c>
      <c r="F10" s="133">
        <f t="shared" ref="F10" si="8">SUM(F4:F9)</f>
        <v>77096053</v>
      </c>
      <c r="G10" s="187">
        <f t="shared" si="7"/>
        <v>17277461</v>
      </c>
      <c r="H10" s="134">
        <f t="shared" si="7"/>
        <v>24024664</v>
      </c>
      <c r="I10" s="134">
        <f t="shared" si="7"/>
        <v>80781496</v>
      </c>
      <c r="J10" s="134">
        <f t="shared" si="7"/>
        <v>91287330</v>
      </c>
      <c r="K10" s="134">
        <f t="shared" si="7"/>
        <v>100628173</v>
      </c>
      <c r="L10" s="134">
        <f t="shared" si="7"/>
        <v>125999990</v>
      </c>
      <c r="M10" s="133">
        <f t="shared" si="7"/>
        <v>687603080</v>
      </c>
      <c r="N10" s="120"/>
      <c r="O10" s="124" t="s">
        <v>338</v>
      </c>
      <c r="P10" s="125">
        <v>8345481</v>
      </c>
      <c r="Q10" s="125">
        <v>22843328</v>
      </c>
      <c r="R10" s="125">
        <v>55052417</v>
      </c>
      <c r="S10" s="125">
        <v>84266687</v>
      </c>
      <c r="T10" s="125">
        <v>77096053</v>
      </c>
      <c r="U10" s="125">
        <v>41302125</v>
      </c>
      <c r="V10" s="125">
        <v>80781496</v>
      </c>
      <c r="W10" s="125">
        <v>91287330</v>
      </c>
      <c r="X10" s="125">
        <v>100628173</v>
      </c>
      <c r="Y10" s="125">
        <v>125999990</v>
      </c>
      <c r="Z10" s="126">
        <f>SUM(Z4:Z9)</f>
        <v>687603080</v>
      </c>
      <c r="AB10" s="124" t="s">
        <v>338</v>
      </c>
      <c r="AC10" s="125">
        <v>17277461</v>
      </c>
      <c r="AD10" s="125">
        <v>41302125</v>
      </c>
      <c r="AE10"/>
      <c r="AF10"/>
    </row>
    <row r="11" spans="1:32" ht="14.25" customHeight="1" x14ac:dyDescent="0.25">
      <c r="N11" s="120"/>
      <c r="O11" s="120"/>
      <c r="P11" s="120"/>
      <c r="Q11" s="120"/>
      <c r="R11" s="120"/>
      <c r="S11" s="120"/>
      <c r="T11" s="120"/>
      <c r="U11" s="120"/>
      <c r="V11" s="120"/>
      <c r="W11" s="120"/>
      <c r="X11" s="120"/>
      <c r="Y11" s="120"/>
      <c r="Z11" s="120"/>
      <c r="AA11" s="120"/>
    </row>
    <row r="12" spans="1:32" s="1" customFormat="1" ht="14.25" customHeight="1" x14ac:dyDescent="0.25">
      <c r="A12" s="120"/>
      <c r="B12" s="125"/>
      <c r="C12" s="125"/>
      <c r="D12" s="125"/>
      <c r="G12" s="343"/>
      <c r="H12" s="125"/>
      <c r="I12" s="125"/>
      <c r="J12" s="125"/>
      <c r="K12" s="125"/>
      <c r="L12" s="125"/>
      <c r="M12" s="120"/>
      <c r="N12" s="120"/>
      <c r="O12" s="120"/>
      <c r="P12" s="120"/>
      <c r="Q12" s="120"/>
      <c r="R12" s="120"/>
      <c r="S12" s="120"/>
      <c r="T12" s="120"/>
      <c r="U12" s="120"/>
      <c r="V12" s="120"/>
      <c r="W12" s="120"/>
      <c r="X12" s="120"/>
      <c r="Y12" s="120"/>
      <c r="Z12" s="120"/>
      <c r="AA12" s="120"/>
    </row>
    <row r="13" spans="1:32" x14ac:dyDescent="0.25">
      <c r="A13" s="120"/>
      <c r="B13" s="120"/>
      <c r="C13" s="120"/>
      <c r="D13" s="120"/>
      <c r="E13" s="125"/>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32" x14ac:dyDescent="0.25">
      <c r="A14" s="122" t="s">
        <v>349</v>
      </c>
      <c r="B14" s="122"/>
      <c r="C14" s="120"/>
      <c r="D14" s="120"/>
      <c r="E14" s="120"/>
      <c r="F14" s="120"/>
      <c r="G14" s="120"/>
      <c r="H14" s="120"/>
      <c r="I14" s="120"/>
      <c r="J14" s="120"/>
      <c r="K14" s="120"/>
      <c r="L14" s="120"/>
      <c r="M14" s="120"/>
      <c r="N14" s="120"/>
      <c r="O14" s="121" t="s">
        <v>337</v>
      </c>
      <c r="P14" s="120" t="s">
        <v>348</v>
      </c>
      <c r="Q14" s="120"/>
      <c r="R14" s="120"/>
      <c r="S14" s="120"/>
      <c r="T14" s="120"/>
      <c r="U14" s="120"/>
      <c r="V14" s="120"/>
      <c r="W14" s="120"/>
      <c r="X14" s="120"/>
      <c r="Y14" s="120"/>
      <c r="Z14" s="120"/>
      <c r="AA14" s="120"/>
    </row>
    <row r="15" spans="1:32" x14ac:dyDescent="0.25">
      <c r="A15" s="124" t="s">
        <v>144</v>
      </c>
      <c r="B15" s="128">
        <f>+P15</f>
        <v>36</v>
      </c>
      <c r="C15" s="120"/>
      <c r="D15" s="120"/>
      <c r="E15" s="120"/>
      <c r="F15" s="120"/>
      <c r="G15" s="120"/>
      <c r="H15" s="120"/>
      <c r="I15" s="120"/>
      <c r="J15" s="120"/>
      <c r="K15" s="120"/>
      <c r="L15" s="120"/>
      <c r="M15" s="120"/>
      <c r="N15" s="120"/>
      <c r="O15" s="124" t="s">
        <v>144</v>
      </c>
      <c r="P15" s="128">
        <v>36</v>
      </c>
      <c r="Q15" s="120"/>
      <c r="R15" s="120"/>
      <c r="S15" s="120"/>
      <c r="T15" s="120"/>
      <c r="U15" s="120"/>
      <c r="V15" s="120"/>
      <c r="W15" s="120"/>
      <c r="X15" s="120"/>
      <c r="Y15" s="120"/>
      <c r="Z15" s="120"/>
      <c r="AA15" s="120"/>
    </row>
    <row r="16" spans="1:32" x14ac:dyDescent="0.25">
      <c r="A16" s="124" t="s">
        <v>309</v>
      </c>
      <c r="B16" s="128">
        <f t="shared" ref="B16:B20" si="9">+P16</f>
        <v>4</v>
      </c>
      <c r="C16" s="120"/>
      <c r="D16" s="120"/>
      <c r="E16" s="120"/>
      <c r="F16" s="120"/>
      <c r="G16" s="120"/>
      <c r="H16" s="120"/>
      <c r="I16" s="120"/>
      <c r="J16" s="120"/>
      <c r="K16" s="120"/>
      <c r="L16" s="120"/>
      <c r="M16" s="120"/>
      <c r="N16" s="120"/>
      <c r="O16" s="124" t="s">
        <v>309</v>
      </c>
      <c r="P16" s="128">
        <v>4</v>
      </c>
      <c r="Q16" s="120"/>
      <c r="R16" s="120"/>
      <c r="S16" s="120"/>
      <c r="T16" s="120"/>
      <c r="U16" s="120"/>
      <c r="V16" s="120"/>
      <c r="W16" s="120"/>
      <c r="X16" s="120"/>
      <c r="Y16" s="120"/>
      <c r="Z16" s="120"/>
      <c r="AA16" s="120"/>
    </row>
    <row r="17" spans="1:27" x14ac:dyDescent="0.25">
      <c r="A17" s="124" t="s">
        <v>136</v>
      </c>
      <c r="B17" s="128">
        <f t="shared" si="9"/>
        <v>4</v>
      </c>
      <c r="C17" s="120"/>
      <c r="D17" s="120"/>
      <c r="E17" s="120"/>
      <c r="F17" s="120"/>
      <c r="G17" s="120"/>
      <c r="H17" s="120"/>
      <c r="I17" s="120"/>
      <c r="J17" s="120"/>
      <c r="K17" s="120"/>
      <c r="L17" s="120"/>
      <c r="M17" s="120"/>
      <c r="N17" s="120"/>
      <c r="O17" s="124" t="s">
        <v>136</v>
      </c>
      <c r="P17" s="128">
        <v>4</v>
      </c>
      <c r="Q17" s="120"/>
      <c r="R17" s="120"/>
      <c r="S17" s="120"/>
      <c r="T17" s="120"/>
      <c r="U17" s="120"/>
      <c r="V17" s="120"/>
      <c r="W17" s="120"/>
      <c r="X17" s="120"/>
      <c r="Y17" s="120"/>
      <c r="Z17" s="120"/>
      <c r="AA17" s="120"/>
    </row>
    <row r="18" spans="1:27" x14ac:dyDescent="0.25">
      <c r="A18" s="124" t="s">
        <v>135</v>
      </c>
      <c r="B18" s="128">
        <f t="shared" si="9"/>
        <v>16</v>
      </c>
      <c r="C18" s="120"/>
      <c r="D18" s="120"/>
      <c r="E18" s="120"/>
      <c r="F18" s="120"/>
      <c r="G18" s="120"/>
      <c r="H18" s="120"/>
      <c r="I18" s="120"/>
      <c r="J18" s="120"/>
      <c r="K18" s="120"/>
      <c r="L18" s="120"/>
      <c r="M18" s="120"/>
      <c r="N18" s="120"/>
      <c r="O18" s="124" t="s">
        <v>135</v>
      </c>
      <c r="P18" s="128">
        <v>16</v>
      </c>
      <c r="Q18" s="120"/>
      <c r="R18" s="120"/>
      <c r="S18" s="120"/>
      <c r="T18" s="120"/>
      <c r="U18" s="120"/>
      <c r="V18" s="120"/>
      <c r="W18" s="120"/>
      <c r="X18" s="120"/>
      <c r="Y18" s="120"/>
      <c r="Z18" s="120"/>
      <c r="AA18" s="120"/>
    </row>
    <row r="19" spans="1:27" x14ac:dyDescent="0.25">
      <c r="A19" s="124" t="s">
        <v>335</v>
      </c>
      <c r="B19" s="128">
        <f t="shared" si="9"/>
        <v>13</v>
      </c>
      <c r="C19" s="120"/>
      <c r="D19" s="120"/>
      <c r="E19" s="120"/>
      <c r="F19" s="120"/>
      <c r="G19" s="120"/>
      <c r="H19" s="120"/>
      <c r="I19" s="120"/>
      <c r="J19" s="120"/>
      <c r="K19" s="120"/>
      <c r="L19" s="120"/>
      <c r="M19" s="120"/>
      <c r="N19" s="120"/>
      <c r="O19" s="124" t="s">
        <v>335</v>
      </c>
      <c r="P19" s="128">
        <v>13</v>
      </c>
      <c r="Q19" s="120"/>
      <c r="R19" s="120"/>
      <c r="S19" s="120"/>
      <c r="T19" s="120"/>
      <c r="U19" s="120"/>
      <c r="V19" s="120"/>
      <c r="W19" s="120"/>
      <c r="X19" s="120"/>
      <c r="Y19" s="120"/>
      <c r="Z19" s="120"/>
      <c r="AA19" s="120"/>
    </row>
    <row r="20" spans="1:27" x14ac:dyDescent="0.25">
      <c r="A20" s="124" t="s">
        <v>148</v>
      </c>
      <c r="B20" s="128">
        <f t="shared" si="9"/>
        <v>1</v>
      </c>
      <c r="C20" s="120"/>
      <c r="D20" s="120"/>
      <c r="E20" s="120"/>
      <c r="F20" s="120"/>
      <c r="G20" s="120"/>
      <c r="H20" s="120"/>
      <c r="I20" s="120"/>
      <c r="J20" s="120"/>
      <c r="K20" s="120"/>
      <c r="L20" s="120"/>
      <c r="M20" s="120"/>
      <c r="N20" s="120"/>
      <c r="O20" s="124" t="s">
        <v>148</v>
      </c>
      <c r="P20" s="128">
        <v>1</v>
      </c>
      <c r="Q20" s="120"/>
      <c r="R20" s="120"/>
      <c r="S20" s="120"/>
      <c r="T20" s="120"/>
      <c r="U20" s="120"/>
      <c r="V20" s="120"/>
      <c r="W20" s="120"/>
      <c r="X20" s="120"/>
      <c r="Y20" s="120"/>
      <c r="Z20" s="120"/>
      <c r="AA20" s="120"/>
    </row>
    <row r="21" spans="1:27" x14ac:dyDescent="0.25">
      <c r="A21" s="127" t="s">
        <v>338</v>
      </c>
      <c r="B21" s="129">
        <f>SUM(B15:B20)</f>
        <v>74</v>
      </c>
      <c r="C21" s="120"/>
      <c r="D21" s="120"/>
      <c r="E21" s="120"/>
      <c r="F21" s="120"/>
      <c r="G21" s="120"/>
      <c r="H21" s="120"/>
      <c r="I21" s="120"/>
      <c r="J21" s="120"/>
      <c r="K21" s="120"/>
      <c r="L21" s="120"/>
      <c r="M21" s="120"/>
      <c r="N21" s="120"/>
      <c r="O21" s="124" t="s">
        <v>338</v>
      </c>
      <c r="P21" s="128">
        <v>74</v>
      </c>
      <c r="Q21" s="120"/>
      <c r="R21" s="120"/>
      <c r="S21" s="120"/>
      <c r="T21" s="120"/>
      <c r="U21" s="120"/>
      <c r="V21" s="120"/>
      <c r="W21" s="120"/>
      <c r="X21" s="120"/>
      <c r="Y21" s="120"/>
      <c r="Z21" s="120"/>
      <c r="AA21" s="120"/>
    </row>
    <row r="22" spans="1:27" x14ac:dyDescent="0.25">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row>
    <row r="23" spans="1:27" x14ac:dyDescent="0.25">
      <c r="T23"/>
    </row>
    <row r="24" spans="1:27" x14ac:dyDescent="0.25">
      <c r="T24"/>
    </row>
    <row r="25" spans="1:27" x14ac:dyDescent="0.25">
      <c r="T25"/>
    </row>
    <row r="26" spans="1:27" x14ac:dyDescent="0.25">
      <c r="T26"/>
    </row>
  </sheetData>
  <sheetProtection algorithmName="SHA-512" hashValue="iiVuZrYJ0LFZJ3KHpEwgBYZgM7WxFeyapFpJdfAva8kBjhxYMJCzt7vFQKNwKb9oJLGND7Sa7T3djKpWl9N8bA==" saltValue="JZevkl5aDZ5x+Bg8vGuIlA==" spinCount="100000" sheet="1" formatCells="0"/>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I54"/>
  <sheetViews>
    <sheetView topLeftCell="H1" workbookViewId="0">
      <selection activeCell="I25" sqref="I25"/>
    </sheetView>
  </sheetViews>
  <sheetFormatPr baseColWidth="10" defaultRowHeight="15" x14ac:dyDescent="0.25"/>
  <cols>
    <col min="1" max="1" width="4.28515625" style="1" customWidth="1"/>
    <col min="2" max="2" width="15" bestFit="1" customWidth="1"/>
    <col min="3" max="3" width="34.28515625" bestFit="1" customWidth="1"/>
    <col min="4" max="4" width="27.85546875" bestFit="1" customWidth="1"/>
    <col min="5" max="5" width="18.28515625" bestFit="1" customWidth="1"/>
    <col min="6" max="6" width="22.42578125" bestFit="1" customWidth="1"/>
    <col min="7" max="7" width="23" bestFit="1" customWidth="1"/>
    <col min="8" max="8" width="12.28515625" style="2" customWidth="1"/>
    <col min="9" max="9" width="56.42578125" bestFit="1" customWidth="1"/>
  </cols>
  <sheetData>
    <row r="3" spans="2:9" x14ac:dyDescent="0.25">
      <c r="B3" s="1" t="s">
        <v>28</v>
      </c>
      <c r="F3" s="1" t="s">
        <v>29</v>
      </c>
      <c r="G3" s="1"/>
    </row>
    <row r="4" spans="2:9" s="1" customFormat="1" ht="15.75" thickBot="1" x14ac:dyDescent="0.3">
      <c r="H4" s="2"/>
    </row>
    <row r="5" spans="2:9" ht="15.75" thickBot="1" x14ac:dyDescent="0.3">
      <c r="B5" s="9" t="s">
        <v>48</v>
      </c>
      <c r="C5" s="12" t="s">
        <v>3</v>
      </c>
      <c r="D5" s="12" t="s">
        <v>30</v>
      </c>
      <c r="F5" s="6" t="s">
        <v>3</v>
      </c>
      <c r="G5" s="10" t="s">
        <v>31</v>
      </c>
      <c r="I5" s="10" t="s">
        <v>4</v>
      </c>
    </row>
    <row r="6" spans="2:9" x14ac:dyDescent="0.25">
      <c r="B6" s="20" t="s">
        <v>37</v>
      </c>
      <c r="C6" s="97" t="s">
        <v>274</v>
      </c>
      <c r="D6" s="10" t="s">
        <v>33</v>
      </c>
      <c r="F6" s="97" t="s">
        <v>274</v>
      </c>
      <c r="G6" s="5" t="s">
        <v>84</v>
      </c>
      <c r="H6" s="8"/>
      <c r="I6" s="5" t="s">
        <v>245</v>
      </c>
    </row>
    <row r="7" spans="2:9" x14ac:dyDescent="0.25">
      <c r="B7" s="7" t="s">
        <v>38</v>
      </c>
      <c r="C7" s="98" t="s">
        <v>2</v>
      </c>
      <c r="D7" s="3" t="s">
        <v>36</v>
      </c>
      <c r="F7" s="98" t="s">
        <v>276</v>
      </c>
      <c r="G7" s="3" t="s">
        <v>85</v>
      </c>
      <c r="H7" s="8"/>
      <c r="I7" s="14" t="s">
        <v>299</v>
      </c>
    </row>
    <row r="8" spans="2:9" ht="15.75" thickBot="1" x14ac:dyDescent="0.3">
      <c r="B8" s="11" t="s">
        <v>121</v>
      </c>
      <c r="C8" s="98" t="s">
        <v>6</v>
      </c>
      <c r="D8" s="14" t="s">
        <v>97</v>
      </c>
      <c r="F8" s="96" t="s">
        <v>273</v>
      </c>
      <c r="G8" s="3" t="s">
        <v>86</v>
      </c>
      <c r="H8" s="8"/>
      <c r="I8" s="14" t="s">
        <v>216</v>
      </c>
    </row>
    <row r="9" spans="2:9" x14ac:dyDescent="0.25">
      <c r="C9" s="98" t="s">
        <v>294</v>
      </c>
      <c r="D9" s="3" t="s">
        <v>35</v>
      </c>
      <c r="F9" s="1"/>
      <c r="G9" s="3" t="s">
        <v>39</v>
      </c>
      <c r="H9" s="8"/>
      <c r="I9" s="14" t="s">
        <v>80</v>
      </c>
    </row>
    <row r="10" spans="2:9" x14ac:dyDescent="0.25">
      <c r="C10" s="98" t="s">
        <v>5</v>
      </c>
      <c r="D10" s="14" t="s">
        <v>39</v>
      </c>
      <c r="F10" s="1"/>
      <c r="G10" s="3" t="s">
        <v>82</v>
      </c>
      <c r="H10" s="8"/>
      <c r="I10" s="3" t="s">
        <v>7</v>
      </c>
    </row>
    <row r="11" spans="2:9" x14ac:dyDescent="0.25">
      <c r="C11" s="99" t="s">
        <v>275</v>
      </c>
      <c r="D11" s="14" t="s">
        <v>88</v>
      </c>
      <c r="F11" s="1"/>
      <c r="G11" s="14" t="s">
        <v>83</v>
      </c>
      <c r="I11" s="14" t="s">
        <v>5</v>
      </c>
    </row>
    <row r="12" spans="2:9" ht="15.75" thickBot="1" x14ac:dyDescent="0.3">
      <c r="C12" s="96" t="s">
        <v>93</v>
      </c>
      <c r="D12" s="3" t="s">
        <v>321</v>
      </c>
      <c r="G12" s="14" t="s">
        <v>91</v>
      </c>
      <c r="I12" s="3" t="s">
        <v>81</v>
      </c>
    </row>
    <row r="13" spans="2:9" x14ac:dyDescent="0.25">
      <c r="D13" s="3" t="s">
        <v>270</v>
      </c>
      <c r="G13" s="3" t="s">
        <v>247</v>
      </c>
      <c r="I13" s="14" t="s">
        <v>99</v>
      </c>
    </row>
    <row r="14" spans="2:9" ht="15.75" thickBot="1" x14ac:dyDescent="0.3">
      <c r="D14" s="4" t="s">
        <v>90</v>
      </c>
      <c r="G14" s="3" t="s">
        <v>248</v>
      </c>
      <c r="I14" s="13" t="s">
        <v>92</v>
      </c>
    </row>
    <row r="15" spans="2:9" x14ac:dyDescent="0.25">
      <c r="D15" s="1"/>
      <c r="G15" s="3" t="s">
        <v>249</v>
      </c>
      <c r="H15" s="8"/>
    </row>
    <row r="16" spans="2:9" ht="15.75" thickBot="1" x14ac:dyDescent="0.3">
      <c r="D16" s="1"/>
      <c r="G16" s="14" t="s">
        <v>246</v>
      </c>
      <c r="H16" s="8"/>
    </row>
    <row r="17" spans="2:9" ht="15.75" thickBot="1" x14ac:dyDescent="0.3">
      <c r="E17" s="1"/>
      <c r="F17" s="1"/>
      <c r="G17" s="3" t="s">
        <v>87</v>
      </c>
      <c r="H17" s="8"/>
      <c r="I17" s="9" t="s">
        <v>250</v>
      </c>
    </row>
    <row r="18" spans="2:9" x14ac:dyDescent="0.25">
      <c r="E18" s="1"/>
      <c r="F18" s="1"/>
      <c r="G18" s="3" t="s">
        <v>322</v>
      </c>
      <c r="I18" s="10" t="s">
        <v>40</v>
      </c>
    </row>
    <row r="19" spans="2:9" ht="15.75" thickBot="1" x14ac:dyDescent="0.3">
      <c r="E19" s="1"/>
      <c r="F19" s="1"/>
      <c r="G19" s="3" t="s">
        <v>94</v>
      </c>
      <c r="I19" s="13" t="s">
        <v>41</v>
      </c>
    </row>
    <row r="20" spans="2:9" ht="15.75" thickBot="1" x14ac:dyDescent="0.3">
      <c r="B20" s="9" t="s">
        <v>323</v>
      </c>
      <c r="C20" s="6" t="s">
        <v>51</v>
      </c>
      <c r="D20" s="373" t="s">
        <v>51</v>
      </c>
      <c r="E20" s="374"/>
      <c r="G20" s="3" t="s">
        <v>95</v>
      </c>
    </row>
    <row r="21" spans="2:9" x14ac:dyDescent="0.25">
      <c r="B21" s="10" t="s">
        <v>40</v>
      </c>
      <c r="C21" s="17" t="s">
        <v>298</v>
      </c>
      <c r="D21" s="375" t="s">
        <v>298</v>
      </c>
      <c r="E21" s="5" t="s">
        <v>53</v>
      </c>
      <c r="G21" s="3" t="s">
        <v>96</v>
      </c>
    </row>
    <row r="22" spans="2:9" ht="15.75" thickBot="1" x14ac:dyDescent="0.3">
      <c r="B22" s="14" t="s">
        <v>41</v>
      </c>
      <c r="C22" s="18" t="s">
        <v>52</v>
      </c>
      <c r="D22" s="376"/>
      <c r="E22" s="14" t="s">
        <v>54</v>
      </c>
      <c r="G22" s="4" t="s">
        <v>90</v>
      </c>
    </row>
    <row r="23" spans="2:9" ht="15.75" thickBot="1" x14ac:dyDescent="0.3">
      <c r="B23" s="13" t="s">
        <v>121</v>
      </c>
      <c r="C23" s="19" t="s">
        <v>63</v>
      </c>
      <c r="D23" s="376"/>
      <c r="E23" s="14" t="s">
        <v>55</v>
      </c>
      <c r="G23" s="8"/>
    </row>
    <row r="24" spans="2:9" ht="15.75" thickBot="1" x14ac:dyDescent="0.3">
      <c r="D24" s="376"/>
      <c r="E24" s="14" t="s">
        <v>56</v>
      </c>
    </row>
    <row r="25" spans="2:9" ht="15.75" thickBot="1" x14ac:dyDescent="0.3">
      <c r="D25" s="376"/>
      <c r="E25" s="14" t="s">
        <v>57</v>
      </c>
      <c r="G25" s="9" t="s">
        <v>26</v>
      </c>
      <c r="I25" s="181" t="s">
        <v>571</v>
      </c>
    </row>
    <row r="26" spans="2:9" x14ac:dyDescent="0.25">
      <c r="D26" s="376"/>
      <c r="E26" s="14" t="s">
        <v>58</v>
      </c>
      <c r="G26" s="10" t="s">
        <v>101</v>
      </c>
      <c r="I26" s="182" t="s">
        <v>572</v>
      </c>
    </row>
    <row r="27" spans="2:9" x14ac:dyDescent="0.25">
      <c r="D27" s="376"/>
      <c r="E27" s="14" t="s">
        <v>59</v>
      </c>
      <c r="G27" s="14" t="s">
        <v>102</v>
      </c>
      <c r="I27" s="245" t="s">
        <v>639</v>
      </c>
    </row>
    <row r="28" spans="2:9" x14ac:dyDescent="0.25">
      <c r="D28" s="376"/>
      <c r="E28" s="14" t="s">
        <v>60</v>
      </c>
      <c r="G28" s="14" t="s">
        <v>103</v>
      </c>
      <c r="I28" s="245" t="s">
        <v>640</v>
      </c>
    </row>
    <row r="29" spans="2:9" x14ac:dyDescent="0.25">
      <c r="D29" s="376"/>
      <c r="E29" s="14" t="s">
        <v>64</v>
      </c>
      <c r="G29" s="14" t="s">
        <v>104</v>
      </c>
      <c r="I29" s="245" t="s">
        <v>641</v>
      </c>
    </row>
    <row r="30" spans="2:9" x14ac:dyDescent="0.25">
      <c r="D30" s="376"/>
      <c r="E30" s="14" t="s">
        <v>65</v>
      </c>
      <c r="G30" s="14" t="s">
        <v>105</v>
      </c>
      <c r="I30" s="245" t="s">
        <v>613</v>
      </c>
    </row>
    <row r="31" spans="2:9" ht="15.75" thickBot="1" x14ac:dyDescent="0.3">
      <c r="D31" s="376"/>
      <c r="E31" s="14" t="s">
        <v>324</v>
      </c>
      <c r="G31" s="13" t="s">
        <v>100</v>
      </c>
      <c r="I31" s="246" t="s">
        <v>602</v>
      </c>
    </row>
    <row r="32" spans="2:9" x14ac:dyDescent="0.25">
      <c r="D32" s="376"/>
      <c r="E32" s="14" t="s">
        <v>66</v>
      </c>
    </row>
    <row r="33" spans="4:9" ht="15.75" thickBot="1" x14ac:dyDescent="0.3">
      <c r="D33" s="376"/>
      <c r="E33" s="14" t="s">
        <v>67</v>
      </c>
    </row>
    <row r="34" spans="4:9" ht="15.75" thickBot="1" x14ac:dyDescent="0.3">
      <c r="D34" s="376"/>
      <c r="E34" s="14" t="s">
        <v>68</v>
      </c>
      <c r="I34" s="181" t="s">
        <v>573</v>
      </c>
    </row>
    <row r="35" spans="4:9" x14ac:dyDescent="0.25">
      <c r="D35" s="376"/>
      <c r="E35" s="14" t="s">
        <v>69</v>
      </c>
      <c r="I35" s="182" t="s">
        <v>574</v>
      </c>
    </row>
    <row r="36" spans="4:9" x14ac:dyDescent="0.25">
      <c r="D36" s="376"/>
      <c r="E36" s="14" t="s">
        <v>306</v>
      </c>
      <c r="I36" s="183" t="s">
        <v>575</v>
      </c>
    </row>
    <row r="37" spans="4:9" x14ac:dyDescent="0.25">
      <c r="D37" s="376"/>
      <c r="E37" s="14" t="s">
        <v>70</v>
      </c>
      <c r="I37" s="183" t="s">
        <v>576</v>
      </c>
    </row>
    <row r="38" spans="4:9" ht="15.75" thickBot="1" x14ac:dyDescent="0.3">
      <c r="D38" s="376"/>
      <c r="E38" s="14" t="s">
        <v>71</v>
      </c>
      <c r="I38" s="184" t="s">
        <v>577</v>
      </c>
    </row>
    <row r="39" spans="4:9" x14ac:dyDescent="0.25">
      <c r="D39" s="376"/>
      <c r="E39" s="14" t="s">
        <v>303</v>
      </c>
    </row>
    <row r="40" spans="4:9" s="1" customFormat="1" x14ac:dyDescent="0.25">
      <c r="D40" s="376"/>
      <c r="E40" s="14" t="s">
        <v>305</v>
      </c>
      <c r="H40" s="2"/>
    </row>
    <row r="41" spans="4:9" ht="15.75" thickBot="1" x14ac:dyDescent="0.3">
      <c r="D41" s="377"/>
      <c r="E41" s="13" t="s">
        <v>302</v>
      </c>
    </row>
    <row r="42" spans="4:9" x14ac:dyDescent="0.25">
      <c r="D42" s="375" t="s">
        <v>52</v>
      </c>
      <c r="E42" s="15" t="s">
        <v>72</v>
      </c>
    </row>
    <row r="43" spans="4:9" x14ac:dyDescent="0.25">
      <c r="D43" s="376"/>
      <c r="E43" s="15" t="s">
        <v>73</v>
      </c>
    </row>
    <row r="44" spans="4:9" x14ac:dyDescent="0.25">
      <c r="D44" s="376"/>
      <c r="E44" s="15" t="s">
        <v>300</v>
      </c>
    </row>
    <row r="45" spans="4:9" x14ac:dyDescent="0.25">
      <c r="D45" s="376"/>
      <c r="E45" s="15" t="s">
        <v>74</v>
      </c>
    </row>
    <row r="46" spans="4:9" x14ac:dyDescent="0.25">
      <c r="D46" s="376"/>
      <c r="E46" s="15" t="s">
        <v>75</v>
      </c>
    </row>
    <row r="47" spans="4:9" x14ac:dyDescent="0.25">
      <c r="D47" s="376"/>
      <c r="E47" s="15" t="s">
        <v>76</v>
      </c>
    </row>
    <row r="48" spans="4:9" x14ac:dyDescent="0.25">
      <c r="D48" s="376"/>
      <c r="E48" s="15" t="s">
        <v>77</v>
      </c>
    </row>
    <row r="49" spans="4:5" x14ac:dyDescent="0.25">
      <c r="D49" s="376"/>
      <c r="E49" s="15" t="s">
        <v>308</v>
      </c>
    </row>
    <row r="50" spans="4:5" x14ac:dyDescent="0.25">
      <c r="D50" s="376"/>
      <c r="E50" s="15" t="s">
        <v>78</v>
      </c>
    </row>
    <row r="51" spans="4:5" x14ac:dyDescent="0.25">
      <c r="D51" s="376"/>
      <c r="E51" s="15" t="s">
        <v>310</v>
      </c>
    </row>
    <row r="52" spans="4:5" ht="15.75" thickBot="1" x14ac:dyDescent="0.3">
      <c r="D52" s="377"/>
      <c r="E52" s="16" t="s">
        <v>79</v>
      </c>
    </row>
    <row r="53" spans="4:5" x14ac:dyDescent="0.25">
      <c r="E53" s="10" t="s">
        <v>89</v>
      </c>
    </row>
    <row r="54" spans="4:5" ht="15.75" thickBot="1" x14ac:dyDescent="0.3">
      <c r="E54" s="13" t="s">
        <v>63</v>
      </c>
    </row>
  </sheetData>
  <sheetProtection algorithmName="SHA-512" hashValue="aMRyKFXCe5qQjLlS37EKo80oFrj/2vQUI+okoxpU808JAfG3Zb7Vuu0YrIYm6PL5nfaz2U+nbeu65PHvX+DpYw==" saltValue="VycAiYath60oEg4MPi17hA==" spinCount="100000" sheet="1" objects="1" scenarios="1"/>
  <mergeCells count="3">
    <mergeCell ref="D20:E20"/>
    <mergeCell ref="D21:D41"/>
    <mergeCell ref="D42:D5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A16"/>
  <sheetViews>
    <sheetView workbookViewId="0">
      <selection activeCell="AL6" sqref="AL6"/>
    </sheetView>
  </sheetViews>
  <sheetFormatPr baseColWidth="10" defaultRowHeight="15" x14ac:dyDescent="0.25"/>
  <cols>
    <col min="1" max="1" width="13.85546875" customWidth="1"/>
    <col min="2" max="2" width="10.7109375" bestFit="1" customWidth="1"/>
    <col min="3" max="3" width="45.7109375" bestFit="1" customWidth="1"/>
    <col min="4" max="4" width="9.140625" bestFit="1" customWidth="1"/>
    <col min="5" max="5" width="8.28515625" bestFit="1" customWidth="1"/>
    <col min="6" max="6" width="9.28515625" bestFit="1" customWidth="1"/>
    <col min="7" max="7" width="6.7109375" bestFit="1" customWidth="1"/>
    <col min="8" max="8" width="13.28515625" bestFit="1" customWidth="1"/>
    <col min="9" max="9" width="19.5703125" bestFit="1" customWidth="1"/>
    <col min="10" max="10" width="20.85546875" customWidth="1"/>
    <col min="11" max="11" width="23.85546875" bestFit="1" customWidth="1"/>
    <col min="12" max="12" width="25" bestFit="1" customWidth="1"/>
    <col min="13" max="13" width="14.5703125" customWidth="1"/>
    <col min="14" max="14" width="13.5703125" customWidth="1"/>
    <col min="15" max="15" width="47.140625" bestFit="1" customWidth="1"/>
    <col min="16" max="16" width="21.7109375" customWidth="1"/>
    <col min="17" max="17" width="5.42578125" bestFit="1" customWidth="1"/>
    <col min="18" max="18" width="23.5703125" bestFit="1" customWidth="1"/>
    <col min="19" max="20" width="10.42578125" bestFit="1" customWidth="1"/>
    <col min="21" max="21" width="16" customWidth="1"/>
    <col min="22" max="22" width="13.140625" customWidth="1"/>
    <col min="23" max="23" width="6.85546875" customWidth="1"/>
    <col min="24" max="24" width="10.28515625" customWidth="1"/>
    <col min="25" max="26" width="7.5703125" bestFit="1" customWidth="1"/>
    <col min="27" max="30" width="9.140625" bestFit="1" customWidth="1"/>
    <col min="31" max="31" width="11.42578125" bestFit="1" customWidth="1"/>
    <col min="32" max="34" width="13" customWidth="1"/>
    <col min="35" max="35" width="10.140625" bestFit="1" customWidth="1"/>
    <col min="36" max="36" width="16.5703125" customWidth="1"/>
    <col min="37" max="37" width="17.140625" customWidth="1"/>
    <col min="38" max="39" width="9.140625" bestFit="1" customWidth="1"/>
    <col min="40" max="47" width="10.140625" bestFit="1" customWidth="1"/>
    <col min="48" max="48" width="16.42578125" customWidth="1"/>
    <col min="49" max="50" width="15.85546875" customWidth="1"/>
    <col min="51" max="51" width="15.42578125" customWidth="1"/>
    <col min="52" max="52" width="14.140625" customWidth="1"/>
    <col min="53" max="53" width="9.140625" bestFit="1" customWidth="1"/>
  </cols>
  <sheetData>
    <row r="1" spans="1:53" x14ac:dyDescent="0.25">
      <c r="A1" t="s">
        <v>265</v>
      </c>
    </row>
    <row r="3" spans="1:53" s="1" customFormat="1" x14ac:dyDescent="0.25">
      <c r="A3" s="380" t="s">
        <v>266</v>
      </c>
      <c r="B3" s="372" t="s">
        <v>0</v>
      </c>
      <c r="C3" s="385" t="s">
        <v>9</v>
      </c>
      <c r="D3" s="383" t="s">
        <v>50</v>
      </c>
      <c r="E3" s="383" t="s">
        <v>61</v>
      </c>
      <c r="F3" s="383" t="s">
        <v>62</v>
      </c>
      <c r="G3" s="383" t="s">
        <v>47</v>
      </c>
      <c r="H3" s="383" t="s">
        <v>49</v>
      </c>
      <c r="I3" s="383" t="s">
        <v>113</v>
      </c>
      <c r="J3" s="383" t="s">
        <v>111</v>
      </c>
      <c r="K3" s="383" t="s">
        <v>114</v>
      </c>
      <c r="L3" s="383" t="s">
        <v>112</v>
      </c>
      <c r="M3" s="391" t="s">
        <v>42</v>
      </c>
      <c r="N3" s="392"/>
      <c r="O3" s="367" t="s">
        <v>1</v>
      </c>
      <c r="P3" s="367" t="s">
        <v>261</v>
      </c>
      <c r="Q3" s="367" t="s">
        <v>26</v>
      </c>
      <c r="R3" s="367" t="s">
        <v>11</v>
      </c>
      <c r="S3" s="394" t="s">
        <v>27</v>
      </c>
      <c r="T3" s="395"/>
      <c r="U3" s="396"/>
      <c r="V3" s="383" t="s">
        <v>107</v>
      </c>
      <c r="W3" s="385" t="s">
        <v>106</v>
      </c>
      <c r="X3" s="385"/>
      <c r="Y3" s="385"/>
      <c r="Z3" s="385"/>
      <c r="AA3" s="385"/>
      <c r="AB3" s="385"/>
      <c r="AC3" s="385"/>
      <c r="AD3" s="385"/>
      <c r="AE3" s="385"/>
      <c r="AF3" s="385"/>
      <c r="AG3" s="385"/>
      <c r="AH3" s="385"/>
      <c r="AI3" s="385"/>
      <c r="AJ3" s="31"/>
      <c r="AK3" s="386" t="s">
        <v>12</v>
      </c>
      <c r="AL3" s="387"/>
      <c r="AM3" s="387"/>
      <c r="AN3" s="387"/>
      <c r="AO3" s="387"/>
      <c r="AP3" s="387"/>
      <c r="AQ3" s="387"/>
      <c r="AR3" s="387"/>
      <c r="AS3" s="387"/>
      <c r="AT3" s="387"/>
      <c r="AU3" s="387"/>
      <c r="AV3" s="388"/>
      <c r="AW3" s="389" t="s">
        <v>119</v>
      </c>
      <c r="AX3" s="389" t="s">
        <v>120</v>
      </c>
      <c r="AY3" s="378" t="s">
        <v>10</v>
      </c>
      <c r="AZ3" s="378" t="s">
        <v>260</v>
      </c>
    </row>
    <row r="4" spans="1:53" s="1" customFormat="1" ht="45" x14ac:dyDescent="0.25">
      <c r="A4" s="380"/>
      <c r="B4" s="372"/>
      <c r="C4" s="385"/>
      <c r="D4" s="384"/>
      <c r="E4" s="384"/>
      <c r="F4" s="384"/>
      <c r="G4" s="384"/>
      <c r="H4" s="384"/>
      <c r="I4" s="384"/>
      <c r="J4" s="384"/>
      <c r="K4" s="384"/>
      <c r="L4" s="384"/>
      <c r="M4" s="34" t="s">
        <v>32</v>
      </c>
      <c r="N4" s="34" t="s">
        <v>34</v>
      </c>
      <c r="O4" s="367"/>
      <c r="P4" s="393"/>
      <c r="Q4" s="367"/>
      <c r="R4" s="367"/>
      <c r="S4" s="36" t="s">
        <v>13</v>
      </c>
      <c r="T4" s="36" t="s">
        <v>14</v>
      </c>
      <c r="U4" s="36" t="s">
        <v>108</v>
      </c>
      <c r="V4" s="384"/>
      <c r="W4" s="34" t="s">
        <v>15</v>
      </c>
      <c r="X4" s="34" t="s">
        <v>16</v>
      </c>
      <c r="Y4" s="34" t="s">
        <v>17</v>
      </c>
      <c r="Z4" s="34" t="s">
        <v>18</v>
      </c>
      <c r="AA4" s="34" t="s">
        <v>45</v>
      </c>
      <c r="AB4" s="34" t="s">
        <v>46</v>
      </c>
      <c r="AC4" s="34" t="s">
        <v>19</v>
      </c>
      <c r="AD4" s="34" t="s">
        <v>20</v>
      </c>
      <c r="AE4" s="34" t="s">
        <v>21</v>
      </c>
      <c r="AF4" s="34" t="s">
        <v>22</v>
      </c>
      <c r="AG4" s="34" t="s">
        <v>23</v>
      </c>
      <c r="AH4" s="34" t="s">
        <v>24</v>
      </c>
      <c r="AI4" s="34" t="s">
        <v>25</v>
      </c>
      <c r="AJ4" s="35" t="s">
        <v>109</v>
      </c>
      <c r="AK4" s="29" t="s">
        <v>219</v>
      </c>
      <c r="AL4" s="32">
        <v>2017</v>
      </c>
      <c r="AM4" s="32">
        <v>2018</v>
      </c>
      <c r="AN4" s="32">
        <v>2019</v>
      </c>
      <c r="AO4" s="32">
        <v>2020</v>
      </c>
      <c r="AP4" s="32">
        <v>2021</v>
      </c>
      <c r="AQ4" s="32">
        <v>2022</v>
      </c>
      <c r="AR4" s="32">
        <v>2023</v>
      </c>
      <c r="AS4" s="32">
        <v>2024</v>
      </c>
      <c r="AT4" s="32">
        <v>2025</v>
      </c>
      <c r="AU4" s="32">
        <v>2026</v>
      </c>
      <c r="AV4" s="29" t="s">
        <v>110</v>
      </c>
      <c r="AW4" s="390"/>
      <c r="AX4" s="390"/>
      <c r="AY4" s="379"/>
      <c r="AZ4" s="379"/>
      <c r="BA4" s="90" t="s">
        <v>267</v>
      </c>
    </row>
    <row r="5" spans="1:53" x14ac:dyDescent="0.25">
      <c r="A5" s="93">
        <v>32</v>
      </c>
      <c r="B5" s="397" t="s">
        <v>136</v>
      </c>
      <c r="C5" s="398"/>
      <c r="D5" s="25"/>
      <c r="E5" s="26"/>
      <c r="F5" s="26"/>
      <c r="G5" s="26"/>
      <c r="H5" s="26"/>
      <c r="I5" s="42">
        <v>1740390</v>
      </c>
      <c r="J5" s="42">
        <v>0</v>
      </c>
      <c r="K5" s="43">
        <v>0</v>
      </c>
      <c r="L5" s="42">
        <v>0</v>
      </c>
      <c r="M5" s="26"/>
      <c r="N5" s="42">
        <v>108257.94999999997</v>
      </c>
      <c r="O5" s="26"/>
      <c r="P5" s="26"/>
      <c r="Q5" s="26"/>
      <c r="R5" s="44"/>
      <c r="S5" s="53"/>
      <c r="T5" s="53"/>
      <c r="U5" s="26"/>
      <c r="V5" s="44">
        <v>13518003.085000001</v>
      </c>
      <c r="W5" s="44">
        <v>0</v>
      </c>
      <c r="X5" s="44">
        <v>547754</v>
      </c>
      <c r="Y5" s="44">
        <v>586727</v>
      </c>
      <c r="Z5" s="44">
        <v>672426</v>
      </c>
      <c r="AA5" s="44">
        <v>676848</v>
      </c>
      <c r="AB5" s="45">
        <v>672287</v>
      </c>
      <c r="AC5" s="45">
        <v>483941</v>
      </c>
      <c r="AD5" s="45">
        <v>355320</v>
      </c>
      <c r="AE5" s="45">
        <v>1674007</v>
      </c>
      <c r="AF5" s="45">
        <v>890178</v>
      </c>
      <c r="AG5" s="45">
        <v>1458503</v>
      </c>
      <c r="AH5" s="45">
        <v>1608812</v>
      </c>
      <c r="AI5" s="45">
        <v>9626803</v>
      </c>
      <c r="AJ5" s="46">
        <v>0.25800413699127323</v>
      </c>
      <c r="AK5" s="47">
        <v>125555059</v>
      </c>
      <c r="AL5" s="44">
        <v>3512691</v>
      </c>
      <c r="AM5" s="44">
        <v>5746073</v>
      </c>
      <c r="AN5" s="45">
        <v>13593657</v>
      </c>
      <c r="AO5" s="45">
        <v>15023641</v>
      </c>
      <c r="AP5" s="45">
        <v>3178997</v>
      </c>
      <c r="AQ5" s="45">
        <v>16900000</v>
      </c>
      <c r="AR5" s="45">
        <v>16900000</v>
      </c>
      <c r="AS5" s="45">
        <v>16900000</v>
      </c>
      <c r="AT5" s="45">
        <v>16900000</v>
      </c>
      <c r="AU5" s="45">
        <v>16900000</v>
      </c>
      <c r="AV5" s="48">
        <v>9.3524857489016039E-2</v>
      </c>
      <c r="AW5" s="49"/>
      <c r="AX5" s="54"/>
      <c r="AY5" s="27"/>
      <c r="AZ5" s="26"/>
      <c r="BA5" s="40">
        <v>3966854</v>
      </c>
    </row>
    <row r="6" spans="1:53" ht="30" x14ac:dyDescent="0.25">
      <c r="A6" s="93">
        <v>33</v>
      </c>
      <c r="B6" s="91" t="s">
        <v>129</v>
      </c>
      <c r="C6" s="23" t="s">
        <v>130</v>
      </c>
      <c r="D6" s="24" t="s">
        <v>63</v>
      </c>
      <c r="E6" s="21" t="s">
        <v>63</v>
      </c>
      <c r="F6" s="21" t="s">
        <v>100</v>
      </c>
      <c r="G6" s="21" t="s">
        <v>37</v>
      </c>
      <c r="H6" s="21" t="s">
        <v>40</v>
      </c>
      <c r="I6" s="55">
        <v>1431730</v>
      </c>
      <c r="J6" s="55">
        <v>375425</v>
      </c>
      <c r="K6" s="56">
        <v>0.26221773658441189</v>
      </c>
      <c r="L6" s="55" t="s">
        <v>100</v>
      </c>
      <c r="M6" s="21" t="s">
        <v>97</v>
      </c>
      <c r="N6" s="55">
        <v>75.2</v>
      </c>
      <c r="O6" s="21" t="s">
        <v>5</v>
      </c>
      <c r="P6" s="21" t="s">
        <v>5</v>
      </c>
      <c r="Q6" s="21" t="s">
        <v>100</v>
      </c>
      <c r="R6" s="50">
        <v>16005416</v>
      </c>
      <c r="S6" s="57">
        <v>42795</v>
      </c>
      <c r="T6" s="57">
        <v>44166</v>
      </c>
      <c r="U6" s="58">
        <v>0.71</v>
      </c>
      <c r="V6" s="59">
        <v>5806265.5</v>
      </c>
      <c r="W6" s="60">
        <v>0</v>
      </c>
      <c r="X6" s="60">
        <v>547754</v>
      </c>
      <c r="Y6" s="60">
        <v>586727</v>
      </c>
      <c r="Z6" s="60">
        <v>605371</v>
      </c>
      <c r="AA6" s="59">
        <v>478499</v>
      </c>
      <c r="AB6" s="61">
        <v>558687</v>
      </c>
      <c r="AC6" s="61">
        <v>247991</v>
      </c>
      <c r="AD6" s="61">
        <v>500</v>
      </c>
      <c r="AE6" s="61">
        <v>1153357</v>
      </c>
      <c r="AF6" s="61">
        <v>239700</v>
      </c>
      <c r="AG6" s="61">
        <v>118680</v>
      </c>
      <c r="AH6" s="61">
        <v>146045</v>
      </c>
      <c r="AI6" s="62">
        <v>4683311</v>
      </c>
      <c r="AJ6" s="63">
        <v>0.47367151145845321</v>
      </c>
      <c r="AK6" s="64">
        <v>16005416</v>
      </c>
      <c r="AL6" s="60">
        <v>3512691</v>
      </c>
      <c r="AM6" s="60">
        <v>5746060</v>
      </c>
      <c r="AN6" s="65">
        <v>5870235</v>
      </c>
      <c r="AO6" s="61">
        <v>876430</v>
      </c>
      <c r="AP6" s="61">
        <v>0</v>
      </c>
      <c r="AQ6" s="61">
        <v>0</v>
      </c>
      <c r="AR6" s="61">
        <v>0</v>
      </c>
      <c r="AS6" s="61">
        <v>0</v>
      </c>
      <c r="AT6" s="61">
        <v>0</v>
      </c>
      <c r="AU6" s="61">
        <v>0</v>
      </c>
      <c r="AV6" s="66">
        <v>0.71707614472501058</v>
      </c>
      <c r="AW6" s="67"/>
      <c r="AX6" s="68"/>
      <c r="AY6" s="22"/>
      <c r="AZ6" s="28" t="s">
        <v>41</v>
      </c>
      <c r="BA6" s="40">
        <v>1186924</v>
      </c>
    </row>
    <row r="7" spans="1:53" ht="30" x14ac:dyDescent="0.25">
      <c r="A7" s="93">
        <v>53</v>
      </c>
      <c r="B7" s="91" t="s">
        <v>131</v>
      </c>
      <c r="C7" s="23" t="s">
        <v>132</v>
      </c>
      <c r="D7" s="24" t="s">
        <v>63</v>
      </c>
      <c r="E7" s="21" t="s">
        <v>63</v>
      </c>
      <c r="F7" s="21" t="s">
        <v>100</v>
      </c>
      <c r="G7" s="21" t="s">
        <v>37</v>
      </c>
      <c r="H7" s="21" t="s">
        <v>40</v>
      </c>
      <c r="I7" s="55">
        <v>122994</v>
      </c>
      <c r="J7" s="55">
        <v>16046</v>
      </c>
      <c r="K7" s="56">
        <f t="shared" ref="K7:K8" si="0">J7/I7</f>
        <v>0.13046164853570094</v>
      </c>
      <c r="L7" s="55">
        <v>0</v>
      </c>
      <c r="M7" s="21" t="s">
        <v>97</v>
      </c>
      <c r="N7" s="55">
        <v>29</v>
      </c>
      <c r="O7" s="21" t="s">
        <v>5</v>
      </c>
      <c r="P7" s="21" t="s">
        <v>5</v>
      </c>
      <c r="Q7" s="21" t="s">
        <v>100</v>
      </c>
      <c r="R7" s="59">
        <v>4598282</v>
      </c>
      <c r="S7" s="57">
        <v>43374</v>
      </c>
      <c r="T7" s="57">
        <v>44166</v>
      </c>
      <c r="U7" s="58">
        <v>0.09</v>
      </c>
      <c r="V7" s="59">
        <f t="shared" ref="V7" si="1">SUM(V8:V10)</f>
        <v>7528580</v>
      </c>
      <c r="W7" s="60">
        <v>0</v>
      </c>
      <c r="X7" s="60">
        <v>0</v>
      </c>
      <c r="Y7" s="60">
        <v>0</v>
      </c>
      <c r="Z7" s="69">
        <v>67055</v>
      </c>
      <c r="AA7" s="82">
        <v>198349</v>
      </c>
      <c r="AB7" s="70">
        <v>51600</v>
      </c>
      <c r="AC7" s="70">
        <v>135950</v>
      </c>
      <c r="AD7" s="70">
        <v>214100</v>
      </c>
      <c r="AE7" s="61">
        <v>313800</v>
      </c>
      <c r="AF7" s="61">
        <v>356400</v>
      </c>
      <c r="AG7" s="61">
        <v>394195</v>
      </c>
      <c r="AH7" s="61">
        <v>358937</v>
      </c>
      <c r="AI7" s="62">
        <f t="shared" ref="AI7:AI8" si="2">SUM(W7:AH7)</f>
        <v>2090386</v>
      </c>
      <c r="AJ7" s="63">
        <f t="shared" ref="AJ7:AJ8" si="3">SUM(W7:AA7)/AI7</f>
        <v>0.12696411093453552</v>
      </c>
      <c r="AK7" s="60">
        <f t="shared" ref="AK7:AK8" si="4">SUM(AL7:AU7)</f>
        <v>4598282</v>
      </c>
      <c r="AL7" s="60">
        <v>0</v>
      </c>
      <c r="AM7" s="60">
        <v>3</v>
      </c>
      <c r="AN7" s="65">
        <v>2101269</v>
      </c>
      <c r="AO7" s="61">
        <v>2497010</v>
      </c>
      <c r="AP7" s="61">
        <v>0</v>
      </c>
      <c r="AQ7" s="61">
        <v>0</v>
      </c>
      <c r="AR7" s="61">
        <v>0</v>
      </c>
      <c r="AS7" s="61">
        <v>0</v>
      </c>
      <c r="AT7" s="61">
        <v>0</v>
      </c>
      <c r="AU7" s="61">
        <v>0</v>
      </c>
      <c r="AV7" s="66">
        <f t="shared" ref="AV7:AV8" si="5">+(AL7+AM7+SUM(W7:AA7))/AK7</f>
        <v>5.771873060416912E-2</v>
      </c>
      <c r="AW7" s="67"/>
      <c r="AX7" s="68"/>
      <c r="AY7" s="68"/>
      <c r="AZ7" s="30" t="s">
        <v>41</v>
      </c>
      <c r="BA7" s="40">
        <f t="shared" ref="BA7:BA8" si="6">+AN7-AI7</f>
        <v>10883</v>
      </c>
    </row>
    <row r="8" spans="1:53" ht="45" x14ac:dyDescent="0.25">
      <c r="A8" s="93">
        <v>57</v>
      </c>
      <c r="B8" s="92" t="s">
        <v>133</v>
      </c>
      <c r="C8" s="23" t="s">
        <v>134</v>
      </c>
      <c r="D8" s="24" t="s">
        <v>63</v>
      </c>
      <c r="E8" s="21" t="s">
        <v>63</v>
      </c>
      <c r="F8" s="21" t="s">
        <v>100</v>
      </c>
      <c r="G8" s="21" t="s">
        <v>37</v>
      </c>
      <c r="H8" s="21" t="s">
        <v>40</v>
      </c>
      <c r="I8" s="55">
        <v>264756</v>
      </c>
      <c r="J8" s="55">
        <v>52517</v>
      </c>
      <c r="K8" s="56">
        <f t="shared" si="0"/>
        <v>0.19835999939566998</v>
      </c>
      <c r="L8" s="55">
        <v>0</v>
      </c>
      <c r="M8" s="21" t="s">
        <v>97</v>
      </c>
      <c r="N8" s="55">
        <v>108153.74999999997</v>
      </c>
      <c r="O8" s="21" t="s">
        <v>5</v>
      </c>
      <c r="P8" s="21" t="s">
        <v>8</v>
      </c>
      <c r="Q8" s="21" t="s">
        <v>100</v>
      </c>
      <c r="R8" s="71">
        <v>104951361</v>
      </c>
      <c r="S8" s="57">
        <v>43646</v>
      </c>
      <c r="T8" s="57">
        <v>46357</v>
      </c>
      <c r="U8" s="58">
        <v>0</v>
      </c>
      <c r="V8" s="59">
        <v>5622153</v>
      </c>
      <c r="W8" s="60">
        <v>0</v>
      </c>
      <c r="X8" s="60">
        <v>0</v>
      </c>
      <c r="Y8" s="60">
        <v>0</v>
      </c>
      <c r="Z8" s="60">
        <v>0</v>
      </c>
      <c r="AA8" s="59">
        <v>0</v>
      </c>
      <c r="AB8" s="61">
        <v>62000</v>
      </c>
      <c r="AC8" s="61">
        <v>100000</v>
      </c>
      <c r="AD8" s="61">
        <v>140720</v>
      </c>
      <c r="AE8" s="61">
        <v>206850</v>
      </c>
      <c r="AF8" s="61">
        <v>294078</v>
      </c>
      <c r="AG8" s="61">
        <v>945628</v>
      </c>
      <c r="AH8" s="61">
        <v>1103830</v>
      </c>
      <c r="AI8" s="62">
        <f t="shared" si="2"/>
        <v>2853106</v>
      </c>
      <c r="AJ8" s="63">
        <f t="shared" si="3"/>
        <v>0</v>
      </c>
      <c r="AK8" s="60">
        <f t="shared" si="4"/>
        <v>104951361</v>
      </c>
      <c r="AL8" s="60">
        <v>0</v>
      </c>
      <c r="AM8" s="60">
        <v>10</v>
      </c>
      <c r="AN8" s="65">
        <v>5622153</v>
      </c>
      <c r="AO8" s="61">
        <v>11650201</v>
      </c>
      <c r="AP8" s="61">
        <v>3178997</v>
      </c>
      <c r="AQ8" s="61">
        <v>16900000</v>
      </c>
      <c r="AR8" s="61">
        <v>16900000</v>
      </c>
      <c r="AS8" s="61">
        <v>16900000</v>
      </c>
      <c r="AT8" s="61">
        <v>16900000</v>
      </c>
      <c r="AU8" s="61">
        <v>16900000</v>
      </c>
      <c r="AV8" s="66">
        <f t="shared" si="5"/>
        <v>9.5282232690627043E-8</v>
      </c>
      <c r="AW8" s="67"/>
      <c r="AX8" s="68"/>
      <c r="AY8" s="22"/>
      <c r="AZ8" s="30" t="s">
        <v>41</v>
      </c>
      <c r="BA8" s="40">
        <f t="shared" si="6"/>
        <v>2769047</v>
      </c>
    </row>
    <row r="10" spans="1:53" x14ac:dyDescent="0.25">
      <c r="A10" s="93">
        <v>74</v>
      </c>
      <c r="B10" s="381" t="s">
        <v>137</v>
      </c>
      <c r="C10" s="382"/>
      <c r="D10" s="25"/>
      <c r="E10" s="26"/>
      <c r="F10" s="26"/>
      <c r="G10" s="26"/>
      <c r="H10" s="26"/>
      <c r="I10" s="42">
        <v>1170178</v>
      </c>
      <c r="J10" s="42">
        <v>0</v>
      </c>
      <c r="K10" s="43">
        <f t="shared" ref="K10:K13" si="7">J10/I10</f>
        <v>0</v>
      </c>
      <c r="L10" s="42">
        <v>288</v>
      </c>
      <c r="M10" s="26"/>
      <c r="N10" s="42">
        <f>N11+N35+N45</f>
        <v>327.8</v>
      </c>
      <c r="O10" s="26"/>
      <c r="P10" s="26"/>
      <c r="Q10" s="26"/>
      <c r="R10" s="44"/>
      <c r="S10" s="53"/>
      <c r="T10" s="53"/>
      <c r="U10" s="26"/>
      <c r="V10" s="44">
        <f t="shared" ref="V10:AH10" si="8">V11+V35+V45</f>
        <v>1906427</v>
      </c>
      <c r="W10" s="44">
        <f t="shared" si="8"/>
        <v>0</v>
      </c>
      <c r="X10" s="44">
        <f t="shared" si="8"/>
        <v>0</v>
      </c>
      <c r="Y10" s="44">
        <f t="shared" si="8"/>
        <v>333702.79700000002</v>
      </c>
      <c r="Z10" s="44">
        <f t="shared" si="8"/>
        <v>51250</v>
      </c>
      <c r="AA10" s="44">
        <f t="shared" si="8"/>
        <v>66067</v>
      </c>
      <c r="AB10" s="45">
        <f t="shared" si="8"/>
        <v>176661</v>
      </c>
      <c r="AC10" s="45">
        <f t="shared" si="8"/>
        <v>77110</v>
      </c>
      <c r="AD10" s="45">
        <f t="shared" si="8"/>
        <v>131999</v>
      </c>
      <c r="AE10" s="45">
        <f t="shared" si="8"/>
        <v>122769</v>
      </c>
      <c r="AF10" s="45">
        <f t="shared" si="8"/>
        <v>93673</v>
      </c>
      <c r="AG10" s="45">
        <f t="shared" si="8"/>
        <v>112053</v>
      </c>
      <c r="AH10" s="45">
        <f t="shared" si="8"/>
        <v>259002</v>
      </c>
      <c r="AI10" s="45">
        <f t="shared" ref="AI10:AI12" si="9">SUM(W10:AH10)</f>
        <v>1424286.797</v>
      </c>
      <c r="AJ10" s="46">
        <f t="shared" ref="AJ10:AJ11" si="10">SUM(W10:AA10)/AI10</f>
        <v>0.31666360872683147</v>
      </c>
      <c r="AK10" s="47">
        <f t="shared" ref="AK10:AK12" si="11">SUM(AL10:AU10)</f>
        <v>8516735</v>
      </c>
      <c r="AL10" s="47">
        <f t="shared" ref="AL10:AU10" si="12">AL11+AL35+AL45</f>
        <v>2014330</v>
      </c>
      <c r="AM10" s="47">
        <f t="shared" si="12"/>
        <v>4452593</v>
      </c>
      <c r="AN10" s="72">
        <f t="shared" si="12"/>
        <v>1675501</v>
      </c>
      <c r="AO10" s="72">
        <f t="shared" si="12"/>
        <v>374311</v>
      </c>
      <c r="AP10" s="72">
        <f t="shared" si="12"/>
        <v>0</v>
      </c>
      <c r="AQ10" s="72">
        <f t="shared" si="12"/>
        <v>0</v>
      </c>
      <c r="AR10" s="72">
        <f t="shared" si="12"/>
        <v>0</v>
      </c>
      <c r="AS10" s="72">
        <f t="shared" si="12"/>
        <v>0</v>
      </c>
      <c r="AT10" s="72">
        <f t="shared" si="12"/>
        <v>0</v>
      </c>
      <c r="AU10" s="72">
        <f t="shared" si="12"/>
        <v>0</v>
      </c>
      <c r="AV10" s="48">
        <f t="shared" ref="AV10:AV11" si="13">+(AL10+AM10+SUM(W10:AA10))/AK10</f>
        <v>0.81227639429898901</v>
      </c>
      <c r="AW10" s="49"/>
      <c r="AX10" s="54"/>
      <c r="AY10" s="27"/>
      <c r="AZ10" s="26"/>
      <c r="BA10" s="40">
        <f t="shared" ref="BA10:BA13" si="14">+AN10-AI10</f>
        <v>251214.20299999998</v>
      </c>
    </row>
    <row r="11" spans="1:53" ht="30" x14ac:dyDescent="0.25">
      <c r="A11" s="93">
        <v>75</v>
      </c>
      <c r="B11" s="91" t="s">
        <v>138</v>
      </c>
      <c r="C11" s="23" t="s">
        <v>139</v>
      </c>
      <c r="D11" s="24" t="s">
        <v>63</v>
      </c>
      <c r="E11" s="21" t="s">
        <v>63</v>
      </c>
      <c r="F11" s="21" t="s">
        <v>100</v>
      </c>
      <c r="G11" s="21" t="s">
        <v>37</v>
      </c>
      <c r="H11" s="21" t="s">
        <v>40</v>
      </c>
      <c r="I11" s="55">
        <v>407395</v>
      </c>
      <c r="J11" s="55">
        <v>18600</v>
      </c>
      <c r="K11" s="56">
        <f t="shared" si="7"/>
        <v>4.5655935885320145E-2</v>
      </c>
      <c r="L11" s="55">
        <v>177</v>
      </c>
      <c r="M11" s="21" t="s">
        <v>97</v>
      </c>
      <c r="N11" s="55">
        <v>327.8</v>
      </c>
      <c r="O11" s="21" t="s">
        <v>5</v>
      </c>
      <c r="P11" s="21" t="s">
        <v>5</v>
      </c>
      <c r="Q11" s="21" t="s">
        <v>100</v>
      </c>
      <c r="R11" s="73">
        <v>8516735</v>
      </c>
      <c r="S11" s="57">
        <v>42583</v>
      </c>
      <c r="T11" s="57">
        <v>44166</v>
      </c>
      <c r="U11" s="58">
        <v>0.76</v>
      </c>
      <c r="V11" s="59">
        <v>1906427</v>
      </c>
      <c r="W11" s="60">
        <v>0</v>
      </c>
      <c r="X11" s="60">
        <v>0</v>
      </c>
      <c r="Y11" s="60">
        <v>333702.79700000002</v>
      </c>
      <c r="Z11" s="60">
        <v>51250</v>
      </c>
      <c r="AA11" s="59">
        <v>66067</v>
      </c>
      <c r="AB11" s="61">
        <v>176661</v>
      </c>
      <c r="AC11" s="61">
        <v>77110</v>
      </c>
      <c r="AD11" s="61">
        <v>131999</v>
      </c>
      <c r="AE11" s="61">
        <v>122769</v>
      </c>
      <c r="AF11" s="61">
        <v>93673</v>
      </c>
      <c r="AG11" s="61">
        <v>112053</v>
      </c>
      <c r="AH11" s="61">
        <v>259002</v>
      </c>
      <c r="AI11" s="62">
        <f t="shared" si="9"/>
        <v>1424286.797</v>
      </c>
      <c r="AJ11" s="63">
        <f t="shared" si="10"/>
        <v>0.31666360872683147</v>
      </c>
      <c r="AK11" s="74">
        <f t="shared" si="11"/>
        <v>8516735</v>
      </c>
      <c r="AL11" s="60">
        <v>2014330</v>
      </c>
      <c r="AM11" s="60">
        <v>4452593</v>
      </c>
      <c r="AN11" s="65">
        <v>1675501</v>
      </c>
      <c r="AO11" s="61">
        <v>374311</v>
      </c>
      <c r="AP11" s="61">
        <v>0</v>
      </c>
      <c r="AQ11" s="61">
        <v>0</v>
      </c>
      <c r="AR11" s="61">
        <v>0</v>
      </c>
      <c r="AS11" s="61">
        <v>0</v>
      </c>
      <c r="AT11" s="61">
        <v>0</v>
      </c>
      <c r="AU11" s="61">
        <v>0</v>
      </c>
      <c r="AV11" s="66">
        <f t="shared" si="13"/>
        <v>0.81227639429898901</v>
      </c>
      <c r="AW11" s="67"/>
      <c r="AX11" s="68"/>
      <c r="AY11" s="68"/>
      <c r="AZ11" s="30" t="s">
        <v>41</v>
      </c>
      <c r="BA11" s="40">
        <f t="shared" si="14"/>
        <v>251214.20299999998</v>
      </c>
    </row>
    <row r="12" spans="1:53" ht="30" x14ac:dyDescent="0.25">
      <c r="A12" s="93">
        <v>102</v>
      </c>
      <c r="B12" s="92" t="s">
        <v>140</v>
      </c>
      <c r="C12" s="22" t="s">
        <v>141</v>
      </c>
      <c r="D12" s="24" t="s">
        <v>63</v>
      </c>
      <c r="E12" s="21" t="s">
        <v>63</v>
      </c>
      <c r="F12" s="21" t="s">
        <v>100</v>
      </c>
      <c r="G12" s="21" t="s">
        <v>37</v>
      </c>
      <c r="H12" s="21" t="s">
        <v>40</v>
      </c>
      <c r="I12" s="55">
        <v>382747</v>
      </c>
      <c r="J12" s="55">
        <v>4456</v>
      </c>
      <c r="K12" s="56">
        <f t="shared" si="7"/>
        <v>1.1642155261830923E-2</v>
      </c>
      <c r="L12" s="55">
        <v>50</v>
      </c>
      <c r="M12" s="21" t="s">
        <v>97</v>
      </c>
      <c r="N12" s="55">
        <v>78.289999999999992</v>
      </c>
      <c r="O12" s="21" t="s">
        <v>5</v>
      </c>
      <c r="P12" s="21" t="s">
        <v>5</v>
      </c>
      <c r="Q12" s="21" t="s">
        <v>100</v>
      </c>
      <c r="R12" s="73">
        <v>2840377</v>
      </c>
      <c r="S12" s="75">
        <v>43405</v>
      </c>
      <c r="T12" s="75">
        <v>44007</v>
      </c>
      <c r="U12" s="76">
        <v>0.22</v>
      </c>
      <c r="V12" s="59">
        <f>SUM(V13:V18)</f>
        <v>9806000</v>
      </c>
      <c r="W12" s="60">
        <v>0</v>
      </c>
      <c r="X12" s="60">
        <v>24966</v>
      </c>
      <c r="Y12" s="60">
        <v>73335.062999999995</v>
      </c>
      <c r="Z12" s="60">
        <v>219098</v>
      </c>
      <c r="AA12" s="59">
        <v>220011</v>
      </c>
      <c r="AB12" s="61">
        <v>218936.75200000001</v>
      </c>
      <c r="AC12" s="61">
        <v>202634</v>
      </c>
      <c r="AD12" s="61">
        <v>174736</v>
      </c>
      <c r="AE12" s="61">
        <v>72217</v>
      </c>
      <c r="AF12" s="61">
        <v>110702</v>
      </c>
      <c r="AG12" s="61">
        <v>238448</v>
      </c>
      <c r="AH12" s="61">
        <v>250260</v>
      </c>
      <c r="AI12" s="62">
        <f t="shared" si="9"/>
        <v>1805343.8149999999</v>
      </c>
      <c r="AJ12" s="63">
        <f t="shared" ref="AJ12:AJ13" si="15">SUM(W12:AA12)/AI12</f>
        <v>0.29767740556388145</v>
      </c>
      <c r="AK12" s="74">
        <f t="shared" si="11"/>
        <v>2840377</v>
      </c>
      <c r="AL12" s="60">
        <v>0</v>
      </c>
      <c r="AM12" s="60">
        <v>629</v>
      </c>
      <c r="AN12" s="65">
        <v>2048735</v>
      </c>
      <c r="AO12" s="52">
        <v>791013</v>
      </c>
      <c r="AP12" s="61">
        <v>0</v>
      </c>
      <c r="AQ12" s="61">
        <v>0</v>
      </c>
      <c r="AR12" s="61">
        <v>0</v>
      </c>
      <c r="AS12" s="61">
        <v>0</v>
      </c>
      <c r="AT12" s="61">
        <v>0</v>
      </c>
      <c r="AU12" s="61">
        <v>0</v>
      </c>
      <c r="AV12" s="66">
        <f t="shared" ref="AV12:AV13" si="16">+(AL12+AM12+SUM(W12:AA12))/AK12</f>
        <v>0.18942522876364651</v>
      </c>
      <c r="AW12" s="67"/>
      <c r="AX12" s="68"/>
      <c r="AY12" s="68"/>
      <c r="AZ12" s="30" t="s">
        <v>41</v>
      </c>
      <c r="BA12" s="40">
        <f t="shared" si="14"/>
        <v>243391.18500000006</v>
      </c>
    </row>
    <row r="13" spans="1:53" ht="30" x14ac:dyDescent="0.25">
      <c r="A13" s="93">
        <v>112</v>
      </c>
      <c r="B13" s="21" t="s">
        <v>142</v>
      </c>
      <c r="C13" s="89" t="s">
        <v>143</v>
      </c>
      <c r="D13" s="24" t="s">
        <v>63</v>
      </c>
      <c r="E13" s="21" t="s">
        <v>63</v>
      </c>
      <c r="F13" s="21" t="s">
        <v>100</v>
      </c>
      <c r="G13" s="21" t="s">
        <v>37</v>
      </c>
      <c r="H13" s="21" t="s">
        <v>40</v>
      </c>
      <c r="I13" s="55">
        <v>380036</v>
      </c>
      <c r="J13" s="55">
        <v>13788</v>
      </c>
      <c r="K13" s="56">
        <f t="shared" si="7"/>
        <v>3.6280773400414697E-2</v>
      </c>
      <c r="L13" s="55">
        <v>61</v>
      </c>
      <c r="M13" s="21" t="s">
        <v>97</v>
      </c>
      <c r="N13" s="55">
        <v>35643.409999999996</v>
      </c>
      <c r="O13" s="21" t="s">
        <v>5</v>
      </c>
      <c r="P13" s="21" t="s">
        <v>5</v>
      </c>
      <c r="Q13" s="21" t="s">
        <v>100</v>
      </c>
      <c r="R13" s="59">
        <v>85514783</v>
      </c>
      <c r="S13" s="77">
        <v>43435</v>
      </c>
      <c r="T13" s="57">
        <v>46357</v>
      </c>
      <c r="U13" s="58">
        <v>0</v>
      </c>
      <c r="V13" s="59">
        <f>SUM(V14:V24)</f>
        <v>4903000</v>
      </c>
      <c r="W13" s="60">
        <v>0</v>
      </c>
      <c r="X13" s="60">
        <v>0</v>
      </c>
      <c r="Y13" s="60">
        <v>0</v>
      </c>
      <c r="Z13" s="60">
        <v>0</v>
      </c>
      <c r="AA13" s="59">
        <v>0</v>
      </c>
      <c r="AB13" s="61">
        <v>20200</v>
      </c>
      <c r="AC13" s="61">
        <v>71707</v>
      </c>
      <c r="AD13" s="61">
        <v>92800</v>
      </c>
      <c r="AE13" s="61">
        <v>163200</v>
      </c>
      <c r="AF13" s="61">
        <v>148100</v>
      </c>
      <c r="AG13" s="61">
        <v>275935</v>
      </c>
      <c r="AH13" s="61">
        <v>559921</v>
      </c>
      <c r="AI13" s="62">
        <f t="shared" ref="AI13" si="17">SUM(W13:AH13)</f>
        <v>1331863</v>
      </c>
      <c r="AJ13" s="63">
        <f t="shared" si="15"/>
        <v>0</v>
      </c>
      <c r="AK13" s="60">
        <f t="shared" ref="AK13" si="18">SUM(AL13:AU13)</f>
        <v>85514783</v>
      </c>
      <c r="AL13" s="60">
        <v>0</v>
      </c>
      <c r="AM13" s="60">
        <v>12</v>
      </c>
      <c r="AN13" s="65">
        <v>1671564</v>
      </c>
      <c r="AO13" s="61">
        <v>10043207</v>
      </c>
      <c r="AP13" s="61">
        <v>12300000</v>
      </c>
      <c r="AQ13" s="61">
        <v>12300000</v>
      </c>
      <c r="AR13" s="61">
        <v>12300000</v>
      </c>
      <c r="AS13" s="61">
        <v>12300000</v>
      </c>
      <c r="AT13" s="61">
        <v>12300000</v>
      </c>
      <c r="AU13" s="61">
        <v>12300000</v>
      </c>
      <c r="AV13" s="66">
        <f t="shared" si="16"/>
        <v>1.4032661463924898E-7</v>
      </c>
      <c r="AW13" s="67"/>
      <c r="AX13" s="68"/>
      <c r="AY13" s="33"/>
      <c r="AZ13" s="30" t="s">
        <v>41</v>
      </c>
      <c r="BA13" s="40">
        <f t="shared" si="14"/>
        <v>339701</v>
      </c>
    </row>
    <row r="16" spans="1:53" ht="45" x14ac:dyDescent="0.25">
      <c r="A16" s="93">
        <v>140</v>
      </c>
      <c r="B16" s="28" t="s">
        <v>146</v>
      </c>
      <c r="C16" s="22" t="s">
        <v>147</v>
      </c>
      <c r="D16" s="24" t="s">
        <v>63</v>
      </c>
      <c r="E16" s="21" t="s">
        <v>63</v>
      </c>
      <c r="F16" s="21" t="s">
        <v>100</v>
      </c>
      <c r="G16" s="21" t="s">
        <v>37</v>
      </c>
      <c r="H16" s="21" t="s">
        <v>40</v>
      </c>
      <c r="I16" s="55">
        <v>26184</v>
      </c>
      <c r="J16" s="21">
        <v>8902</v>
      </c>
      <c r="K16" s="56">
        <v>0.33997861289337</v>
      </c>
      <c r="L16" s="21">
        <v>148</v>
      </c>
      <c r="M16" s="21" t="s">
        <v>35</v>
      </c>
      <c r="N16" s="55">
        <v>6546</v>
      </c>
      <c r="O16" s="21" t="s">
        <v>98</v>
      </c>
      <c r="P16" s="21" t="s">
        <v>8</v>
      </c>
      <c r="Q16" s="78" t="s">
        <v>100</v>
      </c>
      <c r="R16" s="59">
        <v>99162354</v>
      </c>
      <c r="S16" s="77">
        <v>43467</v>
      </c>
      <c r="T16" s="77">
        <v>46357</v>
      </c>
      <c r="U16" s="78" t="s">
        <v>100</v>
      </c>
      <c r="V16" s="59">
        <v>4903000</v>
      </c>
      <c r="W16" s="69">
        <v>0</v>
      </c>
      <c r="X16" s="69">
        <v>0</v>
      </c>
      <c r="Y16" s="69">
        <v>0</v>
      </c>
      <c r="Z16" s="79">
        <v>0</v>
      </c>
      <c r="AA16" s="70">
        <v>0</v>
      </c>
      <c r="AB16" s="70">
        <v>0</v>
      </c>
      <c r="AC16" s="70">
        <v>850000</v>
      </c>
      <c r="AD16" s="70">
        <v>950000</v>
      </c>
      <c r="AE16" s="70">
        <v>1300000</v>
      </c>
      <c r="AF16" s="70">
        <v>300000</v>
      </c>
      <c r="AG16" s="70">
        <v>500000</v>
      </c>
      <c r="AH16" s="70">
        <v>1003000</v>
      </c>
      <c r="AI16" s="80">
        <v>4903000</v>
      </c>
      <c r="AJ16" s="63">
        <v>0</v>
      </c>
      <c r="AK16" s="59">
        <v>99162353.629999995</v>
      </c>
      <c r="AL16" s="59">
        <v>0</v>
      </c>
      <c r="AM16" s="59">
        <v>0</v>
      </c>
      <c r="AN16" s="65">
        <v>4903000</v>
      </c>
      <c r="AO16" s="61">
        <v>590867.03500000015</v>
      </c>
      <c r="AP16" s="61">
        <v>9463420.5949999988</v>
      </c>
      <c r="AQ16" s="61">
        <v>16605066</v>
      </c>
      <c r="AR16" s="61">
        <v>16900000</v>
      </c>
      <c r="AS16" s="61">
        <v>16900000</v>
      </c>
      <c r="AT16" s="61">
        <v>16900000</v>
      </c>
      <c r="AU16" s="61">
        <v>16900000</v>
      </c>
      <c r="AV16" s="81">
        <v>0</v>
      </c>
      <c r="AW16" s="67"/>
      <c r="AX16" s="68"/>
      <c r="AY16" s="22"/>
      <c r="AZ16" s="30" t="s">
        <v>41</v>
      </c>
      <c r="BA16" s="40">
        <v>0</v>
      </c>
    </row>
  </sheetData>
  <mergeCells count="27">
    <mergeCell ref="F3:F4"/>
    <mergeCell ref="B5:C5"/>
    <mergeCell ref="B3:B4"/>
    <mergeCell ref="C3:C4"/>
    <mergeCell ref="D3:D4"/>
    <mergeCell ref="E3:E4"/>
    <mergeCell ref="H3:H4"/>
    <mergeCell ref="I3:I4"/>
    <mergeCell ref="J3:J4"/>
    <mergeCell ref="K3:K4"/>
    <mergeCell ref="L3:L4"/>
    <mergeCell ref="AZ3:AZ4"/>
    <mergeCell ref="A3:A4"/>
    <mergeCell ref="B10:C10"/>
    <mergeCell ref="V3:V4"/>
    <mergeCell ref="W3:AI3"/>
    <mergeCell ref="AK3:AV3"/>
    <mergeCell ref="AW3:AW4"/>
    <mergeCell ref="AX3:AX4"/>
    <mergeCell ref="AY3:AY4"/>
    <mergeCell ref="M3:N3"/>
    <mergeCell ref="O3:O4"/>
    <mergeCell ref="P3:P4"/>
    <mergeCell ref="Q3:Q4"/>
    <mergeCell ref="R3:R4"/>
    <mergeCell ref="S3:U3"/>
    <mergeCell ref="G3:G4"/>
  </mergeCells>
  <dataValidations count="3">
    <dataValidation type="list" allowBlank="1" showInputMessage="1" showErrorMessage="1" sqref="G7:G8 G10:G13">
      <formula1>AREA</formula1>
    </dataValidation>
    <dataValidation type="list" allowBlank="1" showInputMessage="1" showErrorMessage="1" sqref="P7:P8 P10:P13">
      <formula1>ESTADOS</formula1>
    </dataValidation>
    <dataValidation type="list" allowBlank="1" showInputMessage="1" showErrorMessage="1" sqref="H7:H8 H10:H13">
      <formula1>COMP_INDIGENA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LISTADOS!$G$26:$G$31</xm:f>
          </x14:formula1>
          <xm:sqref>Q7:Q8 Q10:Q13</xm:sqref>
        </x14:dataValidation>
        <x14:dataValidation type="list" allowBlank="1" showInputMessage="1" showErrorMessage="1">
          <x14:formula1>
            <xm:f>LISTADOS!$E$21:$E$54</xm:f>
          </x14:formula1>
          <xm:sqref>E7:E8 E10:E13</xm:sqref>
        </x14:dataValidation>
        <x14:dataValidation type="list" allowBlank="1" showInputMessage="1" showErrorMessage="1">
          <x14:formula1>
            <xm:f>LISTADOS!$C$21:$C$23</xm:f>
          </x14:formula1>
          <xm:sqref>D7:D8 D10:D13</xm:sqref>
        </x14:dataValidation>
        <x14:dataValidation type="list" allowBlank="1" showInputMessage="1" showErrorMessage="1">
          <x14:formula1>
            <xm:f>LISTADOS!$C$6:$C$12</xm:f>
          </x14:formula1>
          <xm:sqref>O7:O8 O10:O13</xm:sqref>
        </x14:dataValidation>
        <x14:dataValidation type="list" allowBlank="1" showInputMessage="1" showErrorMessage="1">
          <x14:formula1>
            <xm:f>LISTADOS!$D$6:$D$13</xm:f>
          </x14:formula1>
          <xm:sqref>M7:M8 M10:M13</xm:sqref>
        </x14:dataValidation>
        <x14:dataValidation type="list" allowBlank="1" showInputMessage="1" showErrorMessage="1">
          <x14:formula1>
            <xm:f>LISTADOS!$I$18:$I$19</xm:f>
          </x14:formula1>
          <xm:sqref>AZ7:AZ8 AZ11:AZ13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5"/>
  <sheetViews>
    <sheetView topLeftCell="S1" workbookViewId="0">
      <selection activeCell="U1" sqref="U1"/>
    </sheetView>
  </sheetViews>
  <sheetFormatPr baseColWidth="10" defaultRowHeight="15" x14ac:dyDescent="0.25"/>
  <cols>
    <col min="1" max="1" width="11.42578125" style="1"/>
    <col min="3" max="3" width="26.5703125" customWidth="1"/>
    <col min="51" max="51" width="48.28515625" customWidth="1"/>
    <col min="54" max="54" width="35.7109375" customWidth="1"/>
  </cols>
  <sheetData>
    <row r="1" spans="1:58" ht="120" x14ac:dyDescent="0.25">
      <c r="A1" s="237" t="s">
        <v>665</v>
      </c>
      <c r="B1" s="237" t="s">
        <v>0</v>
      </c>
      <c r="C1" s="344" t="s">
        <v>599</v>
      </c>
      <c r="D1" s="344" t="s">
        <v>327</v>
      </c>
      <c r="E1" s="344" t="s">
        <v>50</v>
      </c>
      <c r="F1" s="344" t="s">
        <v>61</v>
      </c>
      <c r="G1" s="344" t="s">
        <v>62</v>
      </c>
      <c r="H1" s="344" t="s">
        <v>47</v>
      </c>
      <c r="I1" s="344" t="s">
        <v>49</v>
      </c>
      <c r="J1" s="347" t="s">
        <v>579</v>
      </c>
      <c r="K1" s="347" t="s">
        <v>580</v>
      </c>
      <c r="L1" s="347" t="s">
        <v>581</v>
      </c>
      <c r="M1" s="347" t="s">
        <v>112</v>
      </c>
      <c r="N1" s="344" t="s">
        <v>32</v>
      </c>
      <c r="O1" s="344" t="s">
        <v>34</v>
      </c>
      <c r="P1" s="238" t="s">
        <v>1</v>
      </c>
      <c r="Q1" s="238" t="s">
        <v>600</v>
      </c>
      <c r="R1" s="239" t="s">
        <v>26</v>
      </c>
      <c r="S1" s="239" t="s">
        <v>582</v>
      </c>
      <c r="T1" s="240" t="s">
        <v>13</v>
      </c>
      <c r="U1" s="240" t="s">
        <v>14</v>
      </c>
      <c r="V1" s="241" t="s">
        <v>583</v>
      </c>
      <c r="W1" s="345" t="s">
        <v>359</v>
      </c>
      <c r="X1" s="180" t="s">
        <v>634</v>
      </c>
      <c r="Y1" s="344" t="s">
        <v>15</v>
      </c>
      <c r="Z1" s="344" t="s">
        <v>16</v>
      </c>
      <c r="AA1" s="344" t="s">
        <v>17</v>
      </c>
      <c r="AB1" s="344" t="s">
        <v>18</v>
      </c>
      <c r="AC1" s="344" t="s">
        <v>45</v>
      </c>
      <c r="AD1" s="344" t="s">
        <v>46</v>
      </c>
      <c r="AE1" s="344" t="s">
        <v>19</v>
      </c>
      <c r="AF1" s="344" t="s">
        <v>20</v>
      </c>
      <c r="AG1" s="344" t="s">
        <v>21</v>
      </c>
      <c r="AH1" s="344" t="s">
        <v>22</v>
      </c>
      <c r="AI1" s="347" t="s">
        <v>23</v>
      </c>
      <c r="AJ1" s="334" t="s">
        <v>24</v>
      </c>
      <c r="AK1" s="242" t="s">
        <v>279</v>
      </c>
      <c r="AL1" s="324" t="s">
        <v>601</v>
      </c>
      <c r="AM1" s="243" t="s">
        <v>278</v>
      </c>
      <c r="AN1" s="243">
        <v>2017</v>
      </c>
      <c r="AO1" s="243">
        <v>2018</v>
      </c>
      <c r="AP1" s="243">
        <v>2019</v>
      </c>
      <c r="AQ1" s="243">
        <v>2020</v>
      </c>
      <c r="AR1" s="243">
        <v>2021</v>
      </c>
      <c r="AS1" s="325">
        <v>2022</v>
      </c>
      <c r="AT1" s="243">
        <v>2023</v>
      </c>
      <c r="AU1" s="243">
        <v>2024</v>
      </c>
      <c r="AV1" s="243">
        <v>2025</v>
      </c>
      <c r="AW1" s="243">
        <v>2026</v>
      </c>
      <c r="AX1" s="32" t="s">
        <v>297</v>
      </c>
      <c r="AY1" s="189" t="s">
        <v>352</v>
      </c>
      <c r="AZ1" s="244" t="s">
        <v>260</v>
      </c>
      <c r="BA1" s="179" t="s">
        <v>635</v>
      </c>
      <c r="BB1" s="179" t="s">
        <v>636</v>
      </c>
      <c r="BC1" s="189" t="s">
        <v>637</v>
      </c>
      <c r="BD1" s="189" t="s">
        <v>638</v>
      </c>
      <c r="BE1" s="159" t="s">
        <v>347</v>
      </c>
      <c r="BF1" s="140" t="s">
        <v>363</v>
      </c>
    </row>
    <row r="2" spans="1:58" ht="75" x14ac:dyDescent="0.25">
      <c r="A2" s="115" t="str">
        <f>+VLOOKUP(B2,'[1]Detalle TD'!$B$1:$C$75,2,)</f>
        <v>Dirección de Vialidad</v>
      </c>
      <c r="B2" s="115">
        <v>30460172</v>
      </c>
      <c r="C2" s="111" t="s">
        <v>445</v>
      </c>
      <c r="D2" s="111" t="s">
        <v>135</v>
      </c>
      <c r="E2" s="108" t="s">
        <v>298</v>
      </c>
      <c r="F2" s="106" t="s">
        <v>89</v>
      </c>
      <c r="G2" s="106" t="s">
        <v>153</v>
      </c>
      <c r="H2" s="106" t="s">
        <v>37</v>
      </c>
      <c r="I2" s="194" t="s">
        <v>40</v>
      </c>
      <c r="J2" s="195">
        <v>55478</v>
      </c>
      <c r="K2" s="195">
        <v>15533</v>
      </c>
      <c r="L2" s="196">
        <f t="shared" ref="L2:L18" si="0">K2/J2</f>
        <v>0.2799848588629727</v>
      </c>
      <c r="M2" s="195">
        <v>37</v>
      </c>
      <c r="N2" s="194" t="s">
        <v>97</v>
      </c>
      <c r="O2" s="195">
        <v>25</v>
      </c>
      <c r="P2" s="197" t="s">
        <v>5</v>
      </c>
      <c r="Q2" s="194" t="s">
        <v>5</v>
      </c>
      <c r="R2" s="194" t="s">
        <v>101</v>
      </c>
      <c r="S2" s="198">
        <v>12286200</v>
      </c>
      <c r="T2" s="199">
        <v>43682</v>
      </c>
      <c r="U2" s="199">
        <v>44787</v>
      </c>
      <c r="V2" s="200">
        <v>0</v>
      </c>
      <c r="W2" s="110" t="s">
        <v>353</v>
      </c>
      <c r="X2" s="118">
        <v>62900</v>
      </c>
      <c r="Y2" s="118">
        <v>0</v>
      </c>
      <c r="Z2" s="118">
        <v>0</v>
      </c>
      <c r="AA2" s="118">
        <v>19400</v>
      </c>
      <c r="AB2" s="118">
        <v>0</v>
      </c>
      <c r="AC2" s="51">
        <v>0</v>
      </c>
      <c r="AD2" s="51">
        <v>0</v>
      </c>
      <c r="AE2" s="51">
        <v>11000</v>
      </c>
      <c r="AF2" s="51">
        <v>0</v>
      </c>
      <c r="AG2" s="51">
        <v>0</v>
      </c>
      <c r="AH2" s="51">
        <v>0</v>
      </c>
      <c r="AI2" s="51">
        <v>32500</v>
      </c>
      <c r="AJ2" s="51">
        <v>0</v>
      </c>
      <c r="AK2" s="248">
        <f>SUM(Y2:AJ2)</f>
        <v>62900</v>
      </c>
      <c r="AL2" s="249">
        <f>IFERROR(ROUND(SUM(Y2:AC2)/X2,3),"-")</f>
        <v>0.308</v>
      </c>
      <c r="AM2" s="264">
        <f t="shared" ref="AM2:AM17" si="1">SUM(AN2:AW2)</f>
        <v>11726661</v>
      </c>
      <c r="AN2" s="118">
        <v>0</v>
      </c>
      <c r="AO2" s="118">
        <v>0</v>
      </c>
      <c r="AP2" s="118">
        <v>90012</v>
      </c>
      <c r="AQ2" s="118">
        <v>201676</v>
      </c>
      <c r="AR2" s="118">
        <v>194917</v>
      </c>
      <c r="AS2" s="247">
        <v>62900</v>
      </c>
      <c r="AT2" s="51">
        <v>177156</v>
      </c>
      <c r="AU2" s="51">
        <v>3500000</v>
      </c>
      <c r="AV2" s="51">
        <v>5000000</v>
      </c>
      <c r="AW2" s="51">
        <v>2500000</v>
      </c>
      <c r="AX2" s="267">
        <f>+IFERROR((SUM(AN2:AR2)+SUM(Y2:AC2))/AM2,"-")</f>
        <v>4.3149964000835359E-2</v>
      </c>
      <c r="AY2" s="335" t="s">
        <v>648</v>
      </c>
      <c r="AZ2" s="161" t="s">
        <v>41</v>
      </c>
      <c r="BA2" s="268" t="s">
        <v>574</v>
      </c>
      <c r="BB2" s="268" t="s">
        <v>640</v>
      </c>
      <c r="BC2" s="190" t="str">
        <f t="shared" ref="BC2:BC17" si="2">IF(AK2=AS2,"SI",IF(AS2&lt;&gt;AK2,"JUSTIFICAR DIFERENCIA"))</f>
        <v>SI</v>
      </c>
      <c r="BD2" s="191" t="str">
        <f t="shared" ref="BD2:BD17" si="3">IF(AS2&lt;&gt;AK2,AS2-AK2,"NO")</f>
        <v>NO</v>
      </c>
      <c r="BE2" s="162">
        <v>1</v>
      </c>
      <c r="BF2" s="163" t="s">
        <v>364</v>
      </c>
    </row>
    <row r="3" spans="1:58" ht="105" x14ac:dyDescent="0.25">
      <c r="A3" s="115" t="str">
        <f>+VLOOKUP(B3,'[1]Detalle TD'!$B$1:$C$75,2,)</f>
        <v>Dirección de Vialidad</v>
      </c>
      <c r="B3" s="115">
        <v>30400279</v>
      </c>
      <c r="C3" s="111" t="s">
        <v>530</v>
      </c>
      <c r="D3" s="111" t="s">
        <v>135</v>
      </c>
      <c r="E3" s="108" t="s">
        <v>298</v>
      </c>
      <c r="F3" s="106" t="s">
        <v>54</v>
      </c>
      <c r="G3" s="106" t="s">
        <v>54</v>
      </c>
      <c r="H3" s="106" t="s">
        <v>38</v>
      </c>
      <c r="I3" s="194" t="s">
        <v>40</v>
      </c>
      <c r="J3" s="195">
        <v>24533</v>
      </c>
      <c r="K3" s="195">
        <v>10303</v>
      </c>
      <c r="L3" s="196">
        <f t="shared" si="0"/>
        <v>0.41996494517588556</v>
      </c>
      <c r="M3" s="195">
        <v>115</v>
      </c>
      <c r="N3" s="195" t="s">
        <v>97</v>
      </c>
      <c r="O3" s="195">
        <v>1</v>
      </c>
      <c r="P3" s="309" t="s">
        <v>5</v>
      </c>
      <c r="Q3" s="310" t="s">
        <v>5</v>
      </c>
      <c r="R3" s="194" t="s">
        <v>101</v>
      </c>
      <c r="S3" s="198">
        <v>11043500</v>
      </c>
      <c r="T3" s="199">
        <v>43480</v>
      </c>
      <c r="U3" s="280">
        <v>44780</v>
      </c>
      <c r="V3" s="281">
        <v>0.75790000000000002</v>
      </c>
      <c r="W3" s="110" t="s">
        <v>353</v>
      </c>
      <c r="X3" s="118">
        <v>267704</v>
      </c>
      <c r="Y3" s="118">
        <v>0</v>
      </c>
      <c r="Z3" s="118">
        <v>0</v>
      </c>
      <c r="AA3" s="118">
        <v>0</v>
      </c>
      <c r="AB3" s="118">
        <v>0</v>
      </c>
      <c r="AC3" s="51">
        <v>0</v>
      </c>
      <c r="AD3" s="51">
        <v>0</v>
      </c>
      <c r="AE3" s="51">
        <v>0</v>
      </c>
      <c r="AF3" s="51">
        <v>0</v>
      </c>
      <c r="AG3" s="51">
        <v>0</v>
      </c>
      <c r="AH3" s="51">
        <v>0</v>
      </c>
      <c r="AI3" s="51">
        <v>0</v>
      </c>
      <c r="AJ3" s="51">
        <v>267704</v>
      </c>
      <c r="AK3" s="248">
        <f t="shared" ref="AK3:AK17" si="4">SUM(Y3:AJ3)</f>
        <v>267704</v>
      </c>
      <c r="AL3" s="249">
        <f t="shared" ref="AL3:AL17" si="5">IFERROR(ROUND(SUM(Y3:AC3)/X3,3),"-")</f>
        <v>0</v>
      </c>
      <c r="AM3" s="264">
        <f t="shared" si="1"/>
        <v>9248477</v>
      </c>
      <c r="AN3" s="118">
        <v>0</v>
      </c>
      <c r="AO3" s="118">
        <v>0</v>
      </c>
      <c r="AP3" s="118">
        <v>478649</v>
      </c>
      <c r="AQ3" s="118">
        <v>341013</v>
      </c>
      <c r="AR3" s="118">
        <v>161111</v>
      </c>
      <c r="AS3" s="247">
        <v>267704</v>
      </c>
      <c r="AT3" s="51">
        <v>5000000</v>
      </c>
      <c r="AU3" s="51">
        <v>3000000</v>
      </c>
      <c r="AV3" s="51">
        <v>0</v>
      </c>
      <c r="AW3" s="51">
        <v>0</v>
      </c>
      <c r="AX3" s="267">
        <f t="shared" ref="AX3:AX17" si="6">+IFERROR((SUM(AN3:AR3)+SUM(Y3:AC3))/AM3,"-")</f>
        <v>0.10604697400447663</v>
      </c>
      <c r="AY3" s="335" t="s">
        <v>650</v>
      </c>
      <c r="AZ3" s="161" t="s">
        <v>41</v>
      </c>
      <c r="BA3" s="268" t="s">
        <v>574</v>
      </c>
      <c r="BB3" s="268" t="s">
        <v>640</v>
      </c>
      <c r="BC3" s="190" t="str">
        <f t="shared" si="2"/>
        <v>SI</v>
      </c>
      <c r="BD3" s="191" t="str">
        <f t="shared" si="3"/>
        <v>NO</v>
      </c>
      <c r="BE3" s="162">
        <f>IF(B3=B2,0,1)</f>
        <v>1</v>
      </c>
      <c r="BF3" s="163" t="s">
        <v>364</v>
      </c>
    </row>
    <row r="4" spans="1:58" ht="75" x14ac:dyDescent="0.25">
      <c r="A4" s="115" t="str">
        <f>+VLOOKUP(B4,'[1]Detalle TD'!$B$1:$C$75,2,)</f>
        <v>Dirección de Vialidad</v>
      </c>
      <c r="B4" s="115">
        <v>30107162</v>
      </c>
      <c r="C4" s="111" t="s">
        <v>604</v>
      </c>
      <c r="D4" s="111" t="s">
        <v>135</v>
      </c>
      <c r="E4" s="108" t="s">
        <v>298</v>
      </c>
      <c r="F4" s="106" t="s">
        <v>56</v>
      </c>
      <c r="G4" s="106" t="s">
        <v>150</v>
      </c>
      <c r="H4" s="106" t="s">
        <v>37</v>
      </c>
      <c r="I4" s="194" t="s">
        <v>40</v>
      </c>
      <c r="J4" s="195">
        <v>17526</v>
      </c>
      <c r="K4" s="195">
        <v>5608</v>
      </c>
      <c r="L4" s="196">
        <f t="shared" si="0"/>
        <v>0.3199817414127582</v>
      </c>
      <c r="M4" s="195">
        <v>28</v>
      </c>
      <c r="N4" s="194" t="s">
        <v>97</v>
      </c>
      <c r="O4" s="195">
        <v>12</v>
      </c>
      <c r="P4" s="197" t="s">
        <v>294</v>
      </c>
      <c r="Q4" s="194" t="s">
        <v>299</v>
      </c>
      <c r="R4" s="194" t="s">
        <v>101</v>
      </c>
      <c r="S4" s="198">
        <v>39622129</v>
      </c>
      <c r="T4" s="201">
        <v>44440</v>
      </c>
      <c r="U4" s="282">
        <v>45536</v>
      </c>
      <c r="V4" s="281">
        <v>0</v>
      </c>
      <c r="W4" s="110" t="s">
        <v>353</v>
      </c>
      <c r="X4" s="118">
        <v>585000</v>
      </c>
      <c r="Y4" s="118">
        <v>0</v>
      </c>
      <c r="Z4" s="118">
        <v>0</v>
      </c>
      <c r="AA4" s="118">
        <v>0</v>
      </c>
      <c r="AB4" s="118">
        <v>0</v>
      </c>
      <c r="AC4" s="51">
        <v>0</v>
      </c>
      <c r="AD4" s="51">
        <v>0</v>
      </c>
      <c r="AE4" s="51">
        <v>0</v>
      </c>
      <c r="AF4" s="51">
        <v>0</v>
      </c>
      <c r="AG4" s="51">
        <v>0</v>
      </c>
      <c r="AH4" s="51">
        <v>0</v>
      </c>
      <c r="AI4" s="51">
        <v>0</v>
      </c>
      <c r="AJ4" s="51">
        <v>585000</v>
      </c>
      <c r="AK4" s="248">
        <f t="shared" si="4"/>
        <v>585000</v>
      </c>
      <c r="AL4" s="249">
        <f t="shared" si="5"/>
        <v>0</v>
      </c>
      <c r="AM4" s="264">
        <f t="shared" si="1"/>
        <v>30647382</v>
      </c>
      <c r="AN4" s="118">
        <v>0</v>
      </c>
      <c r="AO4" s="118">
        <v>1</v>
      </c>
      <c r="AP4" s="118">
        <v>882203</v>
      </c>
      <c r="AQ4" s="118">
        <v>1803843</v>
      </c>
      <c r="AR4" s="118">
        <v>390335</v>
      </c>
      <c r="AS4" s="247">
        <v>585000</v>
      </c>
      <c r="AT4" s="51">
        <v>5349000</v>
      </c>
      <c r="AU4" s="51">
        <v>4637000</v>
      </c>
      <c r="AV4" s="51">
        <v>9000000</v>
      </c>
      <c r="AW4" s="51">
        <v>8000000</v>
      </c>
      <c r="AX4" s="267">
        <f t="shared" si="6"/>
        <v>0.10037992804736144</v>
      </c>
      <c r="AY4" s="335" t="s">
        <v>661</v>
      </c>
      <c r="AZ4" s="161" t="s">
        <v>41</v>
      </c>
      <c r="BA4" s="268" t="s">
        <v>574</v>
      </c>
      <c r="BB4" s="268" t="s">
        <v>640</v>
      </c>
      <c r="BC4" s="190" t="str">
        <f t="shared" si="2"/>
        <v>SI</v>
      </c>
      <c r="BD4" s="191" t="str">
        <f t="shared" si="3"/>
        <v>NO</v>
      </c>
      <c r="BE4" s="162">
        <f>IF(B4=B3,0,1)</f>
        <v>1</v>
      </c>
      <c r="BF4" s="163" t="s">
        <v>364</v>
      </c>
    </row>
    <row r="5" spans="1:58" ht="105" x14ac:dyDescent="0.25">
      <c r="A5" s="115" t="str">
        <f>+VLOOKUP(B5,'[1]Detalle TD'!$B$1:$C$75,2,)</f>
        <v>Dirección de Vialidad</v>
      </c>
      <c r="B5" s="115">
        <v>30483134</v>
      </c>
      <c r="C5" s="111" t="s">
        <v>531</v>
      </c>
      <c r="D5" s="111" t="s">
        <v>135</v>
      </c>
      <c r="E5" s="108" t="s">
        <v>298</v>
      </c>
      <c r="F5" s="106" t="s">
        <v>65</v>
      </c>
      <c r="G5" s="106" t="s">
        <v>157</v>
      </c>
      <c r="H5" s="106" t="s">
        <v>37</v>
      </c>
      <c r="I5" s="194" t="s">
        <v>40</v>
      </c>
      <c r="J5" s="195">
        <v>23612</v>
      </c>
      <c r="K5" s="195">
        <v>8028</v>
      </c>
      <c r="L5" s="196">
        <f t="shared" si="0"/>
        <v>0.33999661189225816</v>
      </c>
      <c r="M5" s="195">
        <v>143</v>
      </c>
      <c r="N5" s="194" t="s">
        <v>97</v>
      </c>
      <c r="O5" s="195">
        <v>10</v>
      </c>
      <c r="P5" s="309" t="s">
        <v>93</v>
      </c>
      <c r="Q5" s="310" t="s">
        <v>92</v>
      </c>
      <c r="R5" s="194" t="s">
        <v>101</v>
      </c>
      <c r="S5" s="198">
        <v>3676943</v>
      </c>
      <c r="T5" s="199">
        <v>43433</v>
      </c>
      <c r="U5" s="280">
        <v>44093</v>
      </c>
      <c r="V5" s="281">
        <v>0.96809999999999996</v>
      </c>
      <c r="W5" s="110" t="s">
        <v>353</v>
      </c>
      <c r="X5" s="118">
        <v>144586</v>
      </c>
      <c r="Y5" s="118">
        <v>0</v>
      </c>
      <c r="Z5" s="118">
        <v>0</v>
      </c>
      <c r="AA5" s="118">
        <v>0</v>
      </c>
      <c r="AB5" s="118">
        <v>144586</v>
      </c>
      <c r="AC5" s="51">
        <v>0</v>
      </c>
      <c r="AD5" s="51">
        <v>0</v>
      </c>
      <c r="AE5" s="51">
        <v>0</v>
      </c>
      <c r="AF5" s="51">
        <v>0</v>
      </c>
      <c r="AG5" s="51">
        <v>0</v>
      </c>
      <c r="AH5" s="51">
        <v>0</v>
      </c>
      <c r="AI5" s="51">
        <v>0</v>
      </c>
      <c r="AJ5" s="51">
        <v>0</v>
      </c>
      <c r="AK5" s="248">
        <f t="shared" si="4"/>
        <v>144586</v>
      </c>
      <c r="AL5" s="249">
        <f t="shared" si="5"/>
        <v>1</v>
      </c>
      <c r="AM5" s="264">
        <f t="shared" si="1"/>
        <v>4497171</v>
      </c>
      <c r="AN5" s="118">
        <v>0</v>
      </c>
      <c r="AO5" s="118">
        <v>1</v>
      </c>
      <c r="AP5" s="118">
        <v>2039214</v>
      </c>
      <c r="AQ5" s="118">
        <v>1121326</v>
      </c>
      <c r="AR5" s="118">
        <v>1192044</v>
      </c>
      <c r="AS5" s="247">
        <v>144586</v>
      </c>
      <c r="AT5" s="51">
        <v>0</v>
      </c>
      <c r="AU5" s="51">
        <v>0</v>
      </c>
      <c r="AV5" s="51">
        <v>0</v>
      </c>
      <c r="AW5" s="51">
        <v>0</v>
      </c>
      <c r="AX5" s="267">
        <f t="shared" si="6"/>
        <v>1</v>
      </c>
      <c r="AY5" s="335" t="s">
        <v>651</v>
      </c>
      <c r="AZ5" s="161" t="s">
        <v>40</v>
      </c>
      <c r="BA5" s="268" t="s">
        <v>574</v>
      </c>
      <c r="BB5" s="268" t="s">
        <v>640</v>
      </c>
      <c r="BC5" s="190" t="str">
        <f t="shared" si="2"/>
        <v>SI</v>
      </c>
      <c r="BD5" s="191" t="str">
        <f t="shared" si="3"/>
        <v>NO</v>
      </c>
      <c r="BE5" s="162">
        <f>IF(B5=B4,0,1)</f>
        <v>1</v>
      </c>
      <c r="BF5" s="163" t="s">
        <v>364</v>
      </c>
    </row>
    <row r="6" spans="1:58" ht="105" x14ac:dyDescent="0.25">
      <c r="A6" s="115" t="str">
        <f>+VLOOKUP(B6,'[1]Detalle TD'!$B$1:$C$75,2,)</f>
        <v>Dirección de Vialidad</v>
      </c>
      <c r="B6" s="115">
        <v>30276122</v>
      </c>
      <c r="C6" s="107" t="s">
        <v>446</v>
      </c>
      <c r="D6" s="111" t="s">
        <v>135</v>
      </c>
      <c r="E6" s="108" t="s">
        <v>298</v>
      </c>
      <c r="F6" s="106" t="s">
        <v>303</v>
      </c>
      <c r="G6" s="106" t="s">
        <v>303</v>
      </c>
      <c r="H6" s="106" t="s">
        <v>37</v>
      </c>
      <c r="I6" s="194" t="s">
        <v>40</v>
      </c>
      <c r="J6" s="195">
        <v>9722</v>
      </c>
      <c r="K6" s="195">
        <v>4277</v>
      </c>
      <c r="L6" s="196">
        <f t="shared" si="0"/>
        <v>0.43993005554412673</v>
      </c>
      <c r="M6" s="195">
        <v>30</v>
      </c>
      <c r="N6" s="195" t="s">
        <v>97</v>
      </c>
      <c r="O6" s="195">
        <v>16</v>
      </c>
      <c r="P6" s="309" t="s">
        <v>5</v>
      </c>
      <c r="Q6" s="310" t="s">
        <v>99</v>
      </c>
      <c r="R6" s="194" t="s">
        <v>101</v>
      </c>
      <c r="S6" s="198">
        <v>10168743</v>
      </c>
      <c r="T6" s="199">
        <v>43294</v>
      </c>
      <c r="U6" s="280">
        <v>44194</v>
      </c>
      <c r="V6" s="281">
        <v>0.34499999999999997</v>
      </c>
      <c r="W6" s="110" t="s">
        <v>353</v>
      </c>
      <c r="X6" s="118">
        <v>0</v>
      </c>
      <c r="Y6" s="118">
        <v>0</v>
      </c>
      <c r="Z6" s="118">
        <v>0</v>
      </c>
      <c r="AA6" s="118">
        <v>0</v>
      </c>
      <c r="AB6" s="118">
        <v>0</v>
      </c>
      <c r="AC6" s="51">
        <v>0</v>
      </c>
      <c r="AD6" s="51">
        <v>0</v>
      </c>
      <c r="AE6" s="51">
        <v>0</v>
      </c>
      <c r="AF6" s="51">
        <v>0</v>
      </c>
      <c r="AG6" s="51">
        <v>0</v>
      </c>
      <c r="AH6" s="51">
        <v>0</v>
      </c>
      <c r="AI6" s="51">
        <v>0</v>
      </c>
      <c r="AJ6" s="51">
        <v>0</v>
      </c>
      <c r="AK6" s="248">
        <f t="shared" si="4"/>
        <v>0</v>
      </c>
      <c r="AL6" s="249" t="str">
        <f t="shared" si="5"/>
        <v>-</v>
      </c>
      <c r="AM6" s="264">
        <f t="shared" si="1"/>
        <v>5077256</v>
      </c>
      <c r="AN6" s="118">
        <v>0</v>
      </c>
      <c r="AO6" s="118">
        <v>105807</v>
      </c>
      <c r="AP6" s="118">
        <v>2578896</v>
      </c>
      <c r="AQ6" s="118">
        <v>95997</v>
      </c>
      <c r="AR6" s="118">
        <v>60423</v>
      </c>
      <c r="AS6" s="247">
        <v>0</v>
      </c>
      <c r="AT6" s="51">
        <v>2236133</v>
      </c>
      <c r="AU6" s="51">
        <v>0</v>
      </c>
      <c r="AV6" s="51">
        <v>0</v>
      </c>
      <c r="AW6" s="51">
        <v>0</v>
      </c>
      <c r="AX6" s="267">
        <f t="shared" si="6"/>
        <v>0.55957844158340642</v>
      </c>
      <c r="AY6" s="335" t="s">
        <v>652</v>
      </c>
      <c r="AZ6" s="161" t="s">
        <v>40</v>
      </c>
      <c r="BA6" s="268" t="s">
        <v>574</v>
      </c>
      <c r="BB6" s="268" t="s">
        <v>602</v>
      </c>
      <c r="BC6" s="190" t="str">
        <f t="shared" si="2"/>
        <v>SI</v>
      </c>
      <c r="BD6" s="191" t="str">
        <f t="shared" si="3"/>
        <v>NO</v>
      </c>
      <c r="BE6" s="162">
        <f>IF(B6=B5,0,1)</f>
        <v>1</v>
      </c>
      <c r="BF6" s="163" t="s">
        <v>364</v>
      </c>
    </row>
    <row r="7" spans="1:58" ht="75" x14ac:dyDescent="0.25">
      <c r="A7" s="115" t="str">
        <f>+VLOOKUP(B7,'[1]Detalle TD'!$B$1:$C$75,2,)</f>
        <v>Dirección de Vialidad</v>
      </c>
      <c r="B7" s="115">
        <v>30081385</v>
      </c>
      <c r="C7" s="107" t="s">
        <v>425</v>
      </c>
      <c r="D7" s="111" t="s">
        <v>135</v>
      </c>
      <c r="E7" s="108" t="s">
        <v>298</v>
      </c>
      <c r="F7" s="106" t="s">
        <v>89</v>
      </c>
      <c r="G7" s="106" t="s">
        <v>328</v>
      </c>
      <c r="H7" s="106" t="s">
        <v>37</v>
      </c>
      <c r="I7" s="194" t="s">
        <v>40</v>
      </c>
      <c r="J7" s="195">
        <v>294026</v>
      </c>
      <c r="K7" s="195">
        <v>79543</v>
      </c>
      <c r="L7" s="196">
        <f t="shared" si="0"/>
        <v>0.27053049730295958</v>
      </c>
      <c r="M7" s="195">
        <v>241</v>
      </c>
      <c r="N7" s="194" t="s">
        <v>97</v>
      </c>
      <c r="O7" s="195">
        <v>21</v>
      </c>
      <c r="P7" s="309" t="s">
        <v>5</v>
      </c>
      <c r="Q7" s="310" t="s">
        <v>5</v>
      </c>
      <c r="R7" s="194" t="s">
        <v>101</v>
      </c>
      <c r="S7" s="198">
        <v>10474789</v>
      </c>
      <c r="T7" s="199">
        <v>43424</v>
      </c>
      <c r="U7" s="280">
        <v>44264</v>
      </c>
      <c r="V7" s="281">
        <v>0.75</v>
      </c>
      <c r="W7" s="110" t="s">
        <v>353</v>
      </c>
      <c r="X7" s="118">
        <v>51500</v>
      </c>
      <c r="Y7" s="118">
        <v>0</v>
      </c>
      <c r="Z7" s="118">
        <v>0</v>
      </c>
      <c r="AA7" s="118">
        <v>14100</v>
      </c>
      <c r="AB7" s="118">
        <v>0</v>
      </c>
      <c r="AC7" s="51">
        <v>0</v>
      </c>
      <c r="AD7" s="51">
        <v>2100</v>
      </c>
      <c r="AE7" s="51">
        <v>36000</v>
      </c>
      <c r="AF7" s="51">
        <v>0</v>
      </c>
      <c r="AG7" s="51">
        <v>0</v>
      </c>
      <c r="AH7" s="51">
        <v>0</v>
      </c>
      <c r="AI7" s="51">
        <v>0</v>
      </c>
      <c r="AJ7" s="51">
        <v>114650</v>
      </c>
      <c r="AK7" s="248">
        <f t="shared" si="4"/>
        <v>166850</v>
      </c>
      <c r="AL7" s="249">
        <f t="shared" si="5"/>
        <v>0.27400000000000002</v>
      </c>
      <c r="AM7" s="264">
        <f t="shared" si="1"/>
        <v>10517986</v>
      </c>
      <c r="AN7" s="118">
        <v>0</v>
      </c>
      <c r="AO7" s="118">
        <v>1</v>
      </c>
      <c r="AP7" s="118">
        <v>82125</v>
      </c>
      <c r="AQ7" s="118">
        <v>238929</v>
      </c>
      <c r="AR7" s="118">
        <v>145431</v>
      </c>
      <c r="AS7" s="247">
        <v>166850</v>
      </c>
      <c r="AT7" s="51">
        <v>1384650</v>
      </c>
      <c r="AU7" s="51">
        <v>3500000</v>
      </c>
      <c r="AV7" s="51">
        <v>3500000</v>
      </c>
      <c r="AW7" s="51">
        <v>1500000</v>
      </c>
      <c r="AX7" s="267">
        <f t="shared" si="6"/>
        <v>4.5691827313708154E-2</v>
      </c>
      <c r="AY7" s="335" t="s">
        <v>651</v>
      </c>
      <c r="AZ7" s="161" t="s">
        <v>40</v>
      </c>
      <c r="BA7" s="268" t="s">
        <v>574</v>
      </c>
      <c r="BB7" s="268" t="s">
        <v>640</v>
      </c>
      <c r="BC7" s="190" t="str">
        <f t="shared" si="2"/>
        <v>SI</v>
      </c>
      <c r="BD7" s="191" t="str">
        <f t="shared" si="3"/>
        <v>NO</v>
      </c>
      <c r="BE7" s="162">
        <f>IF(B7=B6,0,1)</f>
        <v>1</v>
      </c>
      <c r="BF7" s="163" t="s">
        <v>364</v>
      </c>
    </row>
    <row r="8" spans="1:58" ht="120" x14ac:dyDescent="0.25">
      <c r="A8" s="115" t="str">
        <f>+VLOOKUP(B8,'[1]Detalle TD'!$B$1:$C$75,2,)</f>
        <v>Dirección de Vialidad</v>
      </c>
      <c r="B8" s="115">
        <v>30458988</v>
      </c>
      <c r="C8" s="107" t="s">
        <v>447</v>
      </c>
      <c r="D8" s="111" t="s">
        <v>135</v>
      </c>
      <c r="E8" s="108" t="s">
        <v>298</v>
      </c>
      <c r="F8" s="106" t="s">
        <v>89</v>
      </c>
      <c r="G8" s="106" t="s">
        <v>156</v>
      </c>
      <c r="H8" s="106" t="s">
        <v>37</v>
      </c>
      <c r="I8" s="194" t="s">
        <v>40</v>
      </c>
      <c r="J8" s="195">
        <v>108636</v>
      </c>
      <c r="K8" s="195">
        <v>77147</v>
      </c>
      <c r="L8" s="196">
        <f t="shared" si="0"/>
        <v>0.71014212599874815</v>
      </c>
      <c r="M8" s="195">
        <v>440</v>
      </c>
      <c r="N8" s="194" t="s">
        <v>97</v>
      </c>
      <c r="O8" s="195">
        <v>18</v>
      </c>
      <c r="P8" s="197" t="s">
        <v>93</v>
      </c>
      <c r="Q8" s="194" t="s">
        <v>92</v>
      </c>
      <c r="R8" s="194" t="s">
        <v>101</v>
      </c>
      <c r="S8" s="198">
        <v>3554214</v>
      </c>
      <c r="T8" s="199">
        <v>43392</v>
      </c>
      <c r="U8" s="280">
        <v>45017</v>
      </c>
      <c r="V8" s="281">
        <v>1</v>
      </c>
      <c r="W8" s="110" t="s">
        <v>353</v>
      </c>
      <c r="X8" s="118">
        <v>426006</v>
      </c>
      <c r="Y8" s="118">
        <v>0</v>
      </c>
      <c r="Z8" s="118">
        <v>0</v>
      </c>
      <c r="AA8" s="118">
        <v>0</v>
      </c>
      <c r="AB8" s="118">
        <v>0</v>
      </c>
      <c r="AC8" s="51">
        <v>0</v>
      </c>
      <c r="AD8" s="51">
        <v>0</v>
      </c>
      <c r="AE8" s="51">
        <v>0</v>
      </c>
      <c r="AF8" s="51">
        <v>0</v>
      </c>
      <c r="AG8" s="51">
        <v>22500</v>
      </c>
      <c r="AH8" s="51">
        <v>138050</v>
      </c>
      <c r="AI8" s="51">
        <v>135550</v>
      </c>
      <c r="AJ8" s="51">
        <v>129906</v>
      </c>
      <c r="AK8" s="248">
        <f t="shared" si="4"/>
        <v>426006</v>
      </c>
      <c r="AL8" s="249">
        <f t="shared" si="5"/>
        <v>0</v>
      </c>
      <c r="AM8" s="264">
        <f t="shared" si="1"/>
        <v>6895172</v>
      </c>
      <c r="AN8" s="118">
        <v>0</v>
      </c>
      <c r="AO8" s="118">
        <v>1</v>
      </c>
      <c r="AP8" s="118">
        <v>1280748</v>
      </c>
      <c r="AQ8" s="118">
        <v>2614651</v>
      </c>
      <c r="AR8" s="118">
        <v>1879549</v>
      </c>
      <c r="AS8" s="247">
        <v>426006</v>
      </c>
      <c r="AT8" s="51">
        <v>694217</v>
      </c>
      <c r="AU8" s="51">
        <v>0</v>
      </c>
      <c r="AV8" s="51">
        <v>0</v>
      </c>
      <c r="AW8" s="51">
        <v>0</v>
      </c>
      <c r="AX8" s="267">
        <f t="shared" si="6"/>
        <v>0.8375351622845667</v>
      </c>
      <c r="AY8" s="335" t="s">
        <v>653</v>
      </c>
      <c r="AZ8" s="161" t="s">
        <v>41</v>
      </c>
      <c r="BA8" s="268" t="s">
        <v>574</v>
      </c>
      <c r="BB8" s="268" t="s">
        <v>640</v>
      </c>
      <c r="BC8" s="190" t="str">
        <f t="shared" si="2"/>
        <v>SI</v>
      </c>
      <c r="BD8" s="191" t="str">
        <f t="shared" si="3"/>
        <v>NO</v>
      </c>
      <c r="BE8" s="162">
        <f>IF(B8=B7,0,1)</f>
        <v>1</v>
      </c>
      <c r="BF8" s="163" t="s">
        <v>364</v>
      </c>
    </row>
    <row r="9" spans="1:58" ht="75" x14ac:dyDescent="0.25">
      <c r="A9" s="115" t="str">
        <f>+VLOOKUP(B9,'[1]Detalle TD'!$B$1:$C$75,2,)</f>
        <v>Dirección de Vialidad</v>
      </c>
      <c r="B9" s="115">
        <v>30482963</v>
      </c>
      <c r="C9" s="111" t="s">
        <v>426</v>
      </c>
      <c r="D9" s="111" t="s">
        <v>135</v>
      </c>
      <c r="E9" s="108" t="s">
        <v>298</v>
      </c>
      <c r="F9" s="106" t="s">
        <v>89</v>
      </c>
      <c r="G9" s="106" t="s">
        <v>152</v>
      </c>
      <c r="H9" s="106" t="s">
        <v>37</v>
      </c>
      <c r="I9" s="194" t="s">
        <v>40</v>
      </c>
      <c r="J9" s="195">
        <v>93652</v>
      </c>
      <c r="K9" s="195">
        <v>64225</v>
      </c>
      <c r="L9" s="196">
        <f t="shared" si="0"/>
        <v>0.68578353905949685</v>
      </c>
      <c r="M9" s="195">
        <v>264</v>
      </c>
      <c r="N9" s="194" t="s">
        <v>97</v>
      </c>
      <c r="O9" s="195">
        <v>56</v>
      </c>
      <c r="P9" s="309" t="s">
        <v>5</v>
      </c>
      <c r="Q9" s="310" t="s">
        <v>5</v>
      </c>
      <c r="R9" s="194" t="s">
        <v>101</v>
      </c>
      <c r="S9" s="198">
        <v>25030236</v>
      </c>
      <c r="T9" s="199">
        <v>43430</v>
      </c>
      <c r="U9" s="280">
        <v>44420</v>
      </c>
      <c r="V9" s="281">
        <v>0.86750000000000005</v>
      </c>
      <c r="W9" s="110" t="s">
        <v>353</v>
      </c>
      <c r="X9" s="118">
        <v>104550</v>
      </c>
      <c r="Y9" s="118">
        <v>0</v>
      </c>
      <c r="Z9" s="118">
        <v>0</v>
      </c>
      <c r="AA9" s="118">
        <v>56360</v>
      </c>
      <c r="AB9" s="118">
        <v>0</v>
      </c>
      <c r="AC9" s="51">
        <v>0</v>
      </c>
      <c r="AD9" s="51">
        <v>0</v>
      </c>
      <c r="AE9" s="51">
        <v>0</v>
      </c>
      <c r="AF9" s="51">
        <v>0</v>
      </c>
      <c r="AG9" s="51">
        <v>48190</v>
      </c>
      <c r="AH9" s="51">
        <v>0</v>
      </c>
      <c r="AI9" s="51">
        <v>0</v>
      </c>
      <c r="AJ9" s="51">
        <v>0</v>
      </c>
      <c r="AK9" s="248">
        <f t="shared" si="4"/>
        <v>104550</v>
      </c>
      <c r="AL9" s="249">
        <f t="shared" si="5"/>
        <v>0.53900000000000003</v>
      </c>
      <c r="AM9" s="264">
        <f t="shared" si="1"/>
        <v>25169791</v>
      </c>
      <c r="AN9" s="118">
        <v>0</v>
      </c>
      <c r="AO9" s="118">
        <v>1</v>
      </c>
      <c r="AP9" s="118">
        <v>235101</v>
      </c>
      <c r="AQ9" s="118">
        <v>553250</v>
      </c>
      <c r="AR9" s="118">
        <v>276889</v>
      </c>
      <c r="AS9" s="247">
        <v>104550</v>
      </c>
      <c r="AT9" s="51">
        <v>1500000</v>
      </c>
      <c r="AU9" s="51">
        <v>6500000</v>
      </c>
      <c r="AV9" s="51">
        <v>9500000</v>
      </c>
      <c r="AW9" s="51">
        <v>6500000</v>
      </c>
      <c r="AX9" s="267">
        <f t="shared" si="6"/>
        <v>4.4561395046943376E-2</v>
      </c>
      <c r="AY9" s="141" t="s">
        <v>663</v>
      </c>
      <c r="AZ9" s="161" t="s">
        <v>41</v>
      </c>
      <c r="BA9" s="268" t="s">
        <v>574</v>
      </c>
      <c r="BB9" s="268" t="s">
        <v>640</v>
      </c>
      <c r="BC9" s="190" t="str">
        <f t="shared" si="2"/>
        <v>SI</v>
      </c>
      <c r="BD9" s="191" t="str">
        <f t="shared" si="3"/>
        <v>NO</v>
      </c>
      <c r="BE9" s="162">
        <f>IF(B9=B8,0,1)</f>
        <v>1</v>
      </c>
      <c r="BF9" s="163" t="s">
        <v>364</v>
      </c>
    </row>
    <row r="10" spans="1:58" ht="90" x14ac:dyDescent="0.25">
      <c r="A10" s="115" t="str">
        <f>+VLOOKUP(B10,'[1]Detalle TD'!$B$1:$C$75,2,)</f>
        <v>Dirección de Vialidad</v>
      </c>
      <c r="B10" s="115">
        <v>30484343</v>
      </c>
      <c r="C10" s="111" t="s">
        <v>532</v>
      </c>
      <c r="D10" s="111" t="s">
        <v>135</v>
      </c>
      <c r="E10" s="108" t="s">
        <v>298</v>
      </c>
      <c r="F10" s="106" t="s">
        <v>89</v>
      </c>
      <c r="G10" s="106" t="s">
        <v>251</v>
      </c>
      <c r="H10" s="106" t="s">
        <v>37</v>
      </c>
      <c r="I10" s="194" t="s">
        <v>40</v>
      </c>
      <c r="J10" s="195">
        <v>339458</v>
      </c>
      <c r="K10" s="195">
        <v>99436</v>
      </c>
      <c r="L10" s="196">
        <f t="shared" si="0"/>
        <v>0.29292578168727795</v>
      </c>
      <c r="M10" s="195">
        <v>462</v>
      </c>
      <c r="N10" s="195" t="s">
        <v>97</v>
      </c>
      <c r="O10" s="195">
        <v>36.799999999999997</v>
      </c>
      <c r="P10" s="309" t="s">
        <v>93</v>
      </c>
      <c r="Q10" s="310" t="s">
        <v>92</v>
      </c>
      <c r="R10" s="194" t="s">
        <v>101</v>
      </c>
      <c r="S10" s="198">
        <v>56800500</v>
      </c>
      <c r="T10" s="199">
        <v>43602</v>
      </c>
      <c r="U10" s="280">
        <v>44222</v>
      </c>
      <c r="V10" s="281">
        <v>0</v>
      </c>
      <c r="W10" s="110" t="s">
        <v>353</v>
      </c>
      <c r="X10" s="118">
        <v>0</v>
      </c>
      <c r="Y10" s="118">
        <v>0</v>
      </c>
      <c r="Z10" s="118">
        <v>0</v>
      </c>
      <c r="AA10" s="118">
        <v>0</v>
      </c>
      <c r="AB10" s="118">
        <v>0</v>
      </c>
      <c r="AC10" s="51">
        <v>0</v>
      </c>
      <c r="AD10" s="51">
        <v>0</v>
      </c>
      <c r="AE10" s="51">
        <v>0</v>
      </c>
      <c r="AF10" s="51">
        <v>0</v>
      </c>
      <c r="AG10" s="51">
        <v>0</v>
      </c>
      <c r="AH10" s="51">
        <v>0</v>
      </c>
      <c r="AI10" s="51">
        <v>0</v>
      </c>
      <c r="AJ10" s="51">
        <v>0</v>
      </c>
      <c r="AK10" s="248">
        <f t="shared" si="4"/>
        <v>0</v>
      </c>
      <c r="AL10" s="249" t="str">
        <f t="shared" si="5"/>
        <v>-</v>
      </c>
      <c r="AM10" s="264">
        <f t="shared" si="1"/>
        <v>56217581</v>
      </c>
      <c r="AN10" s="118">
        <v>0</v>
      </c>
      <c r="AO10" s="118">
        <v>0</v>
      </c>
      <c r="AP10" s="118">
        <v>81519</v>
      </c>
      <c r="AQ10" s="118">
        <v>312611</v>
      </c>
      <c r="AR10" s="118">
        <v>73451</v>
      </c>
      <c r="AS10" s="247">
        <v>0</v>
      </c>
      <c r="AT10" s="51">
        <v>750000</v>
      </c>
      <c r="AU10" s="51">
        <v>0</v>
      </c>
      <c r="AV10" s="51">
        <v>5000000</v>
      </c>
      <c r="AW10" s="51">
        <v>50000000</v>
      </c>
      <c r="AX10" s="267">
        <f t="shared" si="6"/>
        <v>8.3173447110789066E-3</v>
      </c>
      <c r="AY10" s="141" t="s">
        <v>649</v>
      </c>
      <c r="AZ10" s="161" t="s">
        <v>41</v>
      </c>
      <c r="BA10" s="268" t="s">
        <v>574</v>
      </c>
      <c r="BB10" s="268" t="s">
        <v>572</v>
      </c>
      <c r="BC10" s="190" t="str">
        <f t="shared" si="2"/>
        <v>SI</v>
      </c>
      <c r="BD10" s="191" t="str">
        <f t="shared" si="3"/>
        <v>NO</v>
      </c>
      <c r="BE10" s="162">
        <f>IF(B10=B9,0,1)</f>
        <v>1</v>
      </c>
      <c r="BF10" s="163" t="s">
        <v>364</v>
      </c>
    </row>
    <row r="11" spans="1:58" ht="60" x14ac:dyDescent="0.25">
      <c r="A11" s="115" t="str">
        <f>+VLOOKUP(B11,'[1]Detalle TD'!$B$1:$C$75,2,)</f>
        <v>Dirección de Vialidad</v>
      </c>
      <c r="B11" s="115">
        <v>20187901</v>
      </c>
      <c r="C11" s="111" t="s">
        <v>371</v>
      </c>
      <c r="D11" s="111" t="s">
        <v>135</v>
      </c>
      <c r="E11" s="108" t="s">
        <v>298</v>
      </c>
      <c r="F11" s="106" t="s">
        <v>302</v>
      </c>
      <c r="G11" s="106" t="s">
        <v>154</v>
      </c>
      <c r="H11" s="106" t="s">
        <v>37</v>
      </c>
      <c r="I11" s="194" t="s">
        <v>40</v>
      </c>
      <c r="J11" s="195">
        <v>28151</v>
      </c>
      <c r="K11" s="195">
        <v>10134</v>
      </c>
      <c r="L11" s="196">
        <f t="shared" si="0"/>
        <v>0.35998721182196014</v>
      </c>
      <c r="M11" s="195">
        <v>66</v>
      </c>
      <c r="N11" s="194" t="s">
        <v>97</v>
      </c>
      <c r="O11" s="195">
        <v>1.5</v>
      </c>
      <c r="P11" s="309" t="s">
        <v>93</v>
      </c>
      <c r="Q11" s="310" t="s">
        <v>92</v>
      </c>
      <c r="R11" s="194" t="s">
        <v>101</v>
      </c>
      <c r="S11" s="198">
        <v>19568866</v>
      </c>
      <c r="T11" s="199">
        <v>43398</v>
      </c>
      <c r="U11" s="280">
        <v>44467</v>
      </c>
      <c r="V11" s="281">
        <v>0.87870000000000004</v>
      </c>
      <c r="W11" s="110" t="s">
        <v>353</v>
      </c>
      <c r="X11" s="118">
        <v>0</v>
      </c>
      <c r="Y11" s="118">
        <v>0</v>
      </c>
      <c r="Z11" s="118">
        <v>0</v>
      </c>
      <c r="AA11" s="118">
        <v>0</v>
      </c>
      <c r="AB11" s="118">
        <v>0</v>
      </c>
      <c r="AC11" s="51">
        <v>0</v>
      </c>
      <c r="AD11" s="51">
        <v>0</v>
      </c>
      <c r="AE11" s="51">
        <v>0</v>
      </c>
      <c r="AF11" s="51">
        <v>0</v>
      </c>
      <c r="AG11" s="51">
        <v>0</v>
      </c>
      <c r="AH11" s="51">
        <v>0</v>
      </c>
      <c r="AI11" s="51">
        <v>0</v>
      </c>
      <c r="AJ11" s="51">
        <v>0</v>
      </c>
      <c r="AK11" s="248">
        <f t="shared" si="4"/>
        <v>0</v>
      </c>
      <c r="AL11" s="249" t="str">
        <f t="shared" si="5"/>
        <v>-</v>
      </c>
      <c r="AM11" s="264">
        <f t="shared" si="1"/>
        <v>25404024</v>
      </c>
      <c r="AN11" s="118">
        <v>0</v>
      </c>
      <c r="AO11" s="118">
        <v>1</v>
      </c>
      <c r="AP11" s="118">
        <v>5986285</v>
      </c>
      <c r="AQ11" s="118">
        <v>9507913</v>
      </c>
      <c r="AR11" s="118">
        <v>9909825</v>
      </c>
      <c r="AS11" s="247">
        <v>0</v>
      </c>
      <c r="AT11" s="51">
        <v>0</v>
      </c>
      <c r="AU11" s="51">
        <v>0</v>
      </c>
      <c r="AV11" s="51">
        <v>0</v>
      </c>
      <c r="AW11" s="51">
        <v>0</v>
      </c>
      <c r="AX11" s="267">
        <f t="shared" si="6"/>
        <v>1</v>
      </c>
      <c r="AY11" s="141" t="s">
        <v>649</v>
      </c>
      <c r="AZ11" s="161" t="s">
        <v>41</v>
      </c>
      <c r="BA11" s="268" t="s">
        <v>574</v>
      </c>
      <c r="BB11" s="268" t="s">
        <v>572</v>
      </c>
      <c r="BC11" s="190" t="str">
        <f t="shared" si="2"/>
        <v>SI</v>
      </c>
      <c r="BD11" s="191" t="str">
        <f t="shared" si="3"/>
        <v>NO</v>
      </c>
      <c r="BE11" s="162">
        <f>IF(B11=B10,0,1)</f>
        <v>1</v>
      </c>
      <c r="BF11" s="163" t="s">
        <v>364</v>
      </c>
    </row>
    <row r="12" spans="1:58" ht="135" x14ac:dyDescent="0.25">
      <c r="A12" s="115" t="str">
        <f>+VLOOKUP(B12,'[1]Detalle TD'!$B$1:$C$75,2,)</f>
        <v>Dirección de Vialidad</v>
      </c>
      <c r="B12" s="115">
        <v>30400090</v>
      </c>
      <c r="C12" s="111" t="s">
        <v>533</v>
      </c>
      <c r="D12" s="111" t="s">
        <v>135</v>
      </c>
      <c r="E12" s="108" t="s">
        <v>52</v>
      </c>
      <c r="F12" s="106" t="s">
        <v>72</v>
      </c>
      <c r="G12" s="106" t="s">
        <v>155</v>
      </c>
      <c r="H12" s="106" t="s">
        <v>37</v>
      </c>
      <c r="I12" s="194" t="s">
        <v>40</v>
      </c>
      <c r="J12" s="195">
        <v>53262</v>
      </c>
      <c r="K12" s="195">
        <v>6924</v>
      </c>
      <c r="L12" s="196">
        <f t="shared" si="0"/>
        <v>0.12999887349329728</v>
      </c>
      <c r="M12" s="195">
        <v>15</v>
      </c>
      <c r="N12" s="194" t="s">
        <v>97</v>
      </c>
      <c r="O12" s="195">
        <v>12</v>
      </c>
      <c r="P12" s="197" t="s">
        <v>5</v>
      </c>
      <c r="Q12" s="194" t="s">
        <v>5</v>
      </c>
      <c r="R12" s="194" t="s">
        <v>101</v>
      </c>
      <c r="S12" s="198">
        <v>5125547</v>
      </c>
      <c r="T12" s="199">
        <v>44023</v>
      </c>
      <c r="U12" s="280">
        <v>44573</v>
      </c>
      <c r="V12" s="281">
        <v>0.98</v>
      </c>
      <c r="W12" s="110" t="s">
        <v>353</v>
      </c>
      <c r="X12" s="118">
        <v>956144</v>
      </c>
      <c r="Y12" s="118">
        <v>0</v>
      </c>
      <c r="Z12" s="118">
        <v>644000</v>
      </c>
      <c r="AA12" s="118">
        <v>179795</v>
      </c>
      <c r="AB12" s="118">
        <v>78520</v>
      </c>
      <c r="AC12" s="51">
        <v>0</v>
      </c>
      <c r="AD12" s="51">
        <v>100</v>
      </c>
      <c r="AE12" s="51">
        <v>24766</v>
      </c>
      <c r="AF12" s="51">
        <v>293</v>
      </c>
      <c r="AG12" s="51">
        <v>28070</v>
      </c>
      <c r="AH12" s="51">
        <v>100</v>
      </c>
      <c r="AI12" s="51">
        <v>100</v>
      </c>
      <c r="AJ12" s="51">
        <v>400</v>
      </c>
      <c r="AK12" s="248">
        <f t="shared" si="4"/>
        <v>956144</v>
      </c>
      <c r="AL12" s="249">
        <f t="shared" si="5"/>
        <v>0.94399999999999995</v>
      </c>
      <c r="AM12" s="264">
        <f t="shared" si="1"/>
        <v>5398300</v>
      </c>
      <c r="AN12" s="118">
        <v>496239</v>
      </c>
      <c r="AO12" s="118">
        <v>92356</v>
      </c>
      <c r="AP12" s="118">
        <v>247</v>
      </c>
      <c r="AQ12" s="118">
        <v>995318</v>
      </c>
      <c r="AR12" s="118">
        <v>2857996</v>
      </c>
      <c r="AS12" s="247">
        <v>956144</v>
      </c>
      <c r="AT12" s="51">
        <v>0</v>
      </c>
      <c r="AU12" s="51">
        <v>0</v>
      </c>
      <c r="AV12" s="51">
        <v>0</v>
      </c>
      <c r="AW12" s="51">
        <v>0</v>
      </c>
      <c r="AX12" s="267">
        <f t="shared" si="6"/>
        <v>0.99002852749939796</v>
      </c>
      <c r="AY12" s="141" t="s">
        <v>663</v>
      </c>
      <c r="AZ12" s="161" t="s">
        <v>40</v>
      </c>
      <c r="BA12" s="268" t="s">
        <v>574</v>
      </c>
      <c r="BB12" s="268" t="s">
        <v>640</v>
      </c>
      <c r="BC12" s="190" t="str">
        <f t="shared" si="2"/>
        <v>SI</v>
      </c>
      <c r="BD12" s="191" t="str">
        <f t="shared" si="3"/>
        <v>NO</v>
      </c>
      <c r="BE12" s="162">
        <f>IF(B12=B11,0,1)</f>
        <v>1</v>
      </c>
      <c r="BF12" s="163" t="s">
        <v>364</v>
      </c>
    </row>
    <row r="13" spans="1:58" ht="120" x14ac:dyDescent="0.25">
      <c r="A13" s="115" t="str">
        <f>+VLOOKUP(B13,'[1]Detalle TD'!$B$1:$C$75,2,)</f>
        <v>Dirección de Vialidad</v>
      </c>
      <c r="B13" s="115">
        <v>30080831</v>
      </c>
      <c r="C13" s="107" t="s">
        <v>427</v>
      </c>
      <c r="D13" s="111" t="s">
        <v>135</v>
      </c>
      <c r="E13" s="108" t="s">
        <v>52</v>
      </c>
      <c r="F13" s="106" t="s">
        <v>300</v>
      </c>
      <c r="G13" s="106" t="s">
        <v>151</v>
      </c>
      <c r="H13" s="106" t="s">
        <v>37</v>
      </c>
      <c r="I13" s="194" t="s">
        <v>40</v>
      </c>
      <c r="J13" s="195">
        <v>17413</v>
      </c>
      <c r="K13" s="195">
        <v>2437</v>
      </c>
      <c r="L13" s="196">
        <f t="shared" si="0"/>
        <v>0.13995290874633895</v>
      </c>
      <c r="M13" s="195">
        <v>13</v>
      </c>
      <c r="N13" s="194" t="s">
        <v>97</v>
      </c>
      <c r="O13" s="195">
        <v>13</v>
      </c>
      <c r="P13" s="197" t="s">
        <v>5</v>
      </c>
      <c r="Q13" s="194" t="s">
        <v>5</v>
      </c>
      <c r="R13" s="194" t="s">
        <v>101</v>
      </c>
      <c r="S13" s="198">
        <v>28600582</v>
      </c>
      <c r="T13" s="199">
        <v>43894</v>
      </c>
      <c r="U13" s="280">
        <v>44689</v>
      </c>
      <c r="V13" s="281">
        <v>0.83</v>
      </c>
      <c r="W13" s="110" t="s">
        <v>353</v>
      </c>
      <c r="X13" s="118">
        <v>4718777</v>
      </c>
      <c r="Y13" s="118">
        <v>0</v>
      </c>
      <c r="Z13" s="118">
        <v>1578232</v>
      </c>
      <c r="AA13" s="118">
        <v>708629</v>
      </c>
      <c r="AB13" s="118">
        <v>687519</v>
      </c>
      <c r="AC13" s="51">
        <v>588938</v>
      </c>
      <c r="AD13" s="51">
        <v>475882</v>
      </c>
      <c r="AE13" s="51">
        <v>500610</v>
      </c>
      <c r="AF13" s="51">
        <v>132547</v>
      </c>
      <c r="AG13" s="51">
        <v>264780</v>
      </c>
      <c r="AH13" s="51">
        <v>550000</v>
      </c>
      <c r="AI13" s="51">
        <v>0</v>
      </c>
      <c r="AJ13" s="51">
        <v>55933</v>
      </c>
      <c r="AK13" s="248">
        <f t="shared" si="4"/>
        <v>5543070</v>
      </c>
      <c r="AL13" s="249">
        <f t="shared" si="5"/>
        <v>0.755</v>
      </c>
      <c r="AM13" s="264">
        <f t="shared" si="1"/>
        <v>35704510</v>
      </c>
      <c r="AN13" s="118">
        <v>0</v>
      </c>
      <c r="AO13" s="118">
        <v>1</v>
      </c>
      <c r="AP13" s="118">
        <v>640865</v>
      </c>
      <c r="AQ13" s="118">
        <v>3553671</v>
      </c>
      <c r="AR13" s="118">
        <v>6879877</v>
      </c>
      <c r="AS13" s="247">
        <v>5543070</v>
      </c>
      <c r="AT13" s="51">
        <v>7747026</v>
      </c>
      <c r="AU13" s="51">
        <v>6340000</v>
      </c>
      <c r="AV13" s="51">
        <v>5000000</v>
      </c>
      <c r="AW13" s="51">
        <v>0</v>
      </c>
      <c r="AX13" s="267">
        <f t="shared" si="6"/>
        <v>0.40996871263602275</v>
      </c>
      <c r="AY13" s="141" t="s">
        <v>663</v>
      </c>
      <c r="AZ13" s="161" t="s">
        <v>40</v>
      </c>
      <c r="BA13" s="268" t="s">
        <v>574</v>
      </c>
      <c r="BB13" s="268" t="s">
        <v>640</v>
      </c>
      <c r="BC13" s="190" t="str">
        <f t="shared" si="2"/>
        <v>SI</v>
      </c>
      <c r="BD13" s="191" t="str">
        <f t="shared" si="3"/>
        <v>NO</v>
      </c>
      <c r="BE13" s="162">
        <f>IF(B13=B12,0,1)</f>
        <v>1</v>
      </c>
      <c r="BF13" s="163" t="s">
        <v>364</v>
      </c>
    </row>
    <row r="14" spans="1:58" ht="105" x14ac:dyDescent="0.25">
      <c r="A14" s="115" t="str">
        <f>+VLOOKUP(B14,'[1]Detalle TD'!$B$1:$C$75,2,)</f>
        <v>Dirección de Vialidad</v>
      </c>
      <c r="B14" s="115">
        <v>30083093</v>
      </c>
      <c r="C14" s="107" t="s">
        <v>534</v>
      </c>
      <c r="D14" s="111" t="s">
        <v>135</v>
      </c>
      <c r="E14" s="108" t="s">
        <v>52</v>
      </c>
      <c r="F14" s="106" t="s">
        <v>300</v>
      </c>
      <c r="G14" s="106" t="s">
        <v>329</v>
      </c>
      <c r="H14" s="106" t="s">
        <v>37</v>
      </c>
      <c r="I14" s="194" t="s">
        <v>40</v>
      </c>
      <c r="J14" s="195">
        <v>17413</v>
      </c>
      <c r="K14" s="195">
        <v>2437</v>
      </c>
      <c r="L14" s="196">
        <f t="shared" si="0"/>
        <v>0.13995290874633895</v>
      </c>
      <c r="M14" s="195">
        <v>13</v>
      </c>
      <c r="N14" s="194" t="s">
        <v>97</v>
      </c>
      <c r="O14" s="195">
        <v>13</v>
      </c>
      <c r="P14" s="197" t="s">
        <v>93</v>
      </c>
      <c r="Q14" s="194" t="s">
        <v>92</v>
      </c>
      <c r="R14" s="194" t="s">
        <v>100</v>
      </c>
      <c r="S14" s="198">
        <v>5795212</v>
      </c>
      <c r="T14" s="199">
        <v>42866</v>
      </c>
      <c r="U14" s="280">
        <v>43770</v>
      </c>
      <c r="V14" s="281">
        <v>1</v>
      </c>
      <c r="W14" s="110" t="s">
        <v>353</v>
      </c>
      <c r="X14" s="118">
        <v>0</v>
      </c>
      <c r="Y14" s="118">
        <v>0</v>
      </c>
      <c r="Z14" s="118">
        <v>0</v>
      </c>
      <c r="AA14" s="118">
        <v>0</v>
      </c>
      <c r="AB14" s="118">
        <v>0</v>
      </c>
      <c r="AC14" s="51">
        <v>0</v>
      </c>
      <c r="AD14" s="51">
        <v>0</v>
      </c>
      <c r="AE14" s="51">
        <v>0</v>
      </c>
      <c r="AF14" s="51">
        <v>0</v>
      </c>
      <c r="AG14" s="51">
        <v>0</v>
      </c>
      <c r="AH14" s="51">
        <v>0</v>
      </c>
      <c r="AI14" s="51">
        <v>0</v>
      </c>
      <c r="AJ14" s="51">
        <v>0</v>
      </c>
      <c r="AK14" s="248">
        <f t="shared" si="4"/>
        <v>0</v>
      </c>
      <c r="AL14" s="249" t="str">
        <f t="shared" si="5"/>
        <v>-</v>
      </c>
      <c r="AM14" s="264">
        <f t="shared" si="1"/>
        <v>5835772</v>
      </c>
      <c r="AN14" s="118">
        <v>1257887</v>
      </c>
      <c r="AO14" s="118">
        <v>2250573</v>
      </c>
      <c r="AP14" s="118">
        <v>2002314</v>
      </c>
      <c r="AQ14" s="118">
        <v>324998</v>
      </c>
      <c r="AR14" s="118">
        <v>0</v>
      </c>
      <c r="AS14" s="247">
        <v>0</v>
      </c>
      <c r="AT14" s="51">
        <v>0</v>
      </c>
      <c r="AU14" s="51">
        <v>0</v>
      </c>
      <c r="AV14" s="51">
        <v>0</v>
      </c>
      <c r="AW14" s="51">
        <v>0</v>
      </c>
      <c r="AX14" s="267">
        <f t="shared" si="6"/>
        <v>1</v>
      </c>
      <c r="AY14" s="160"/>
      <c r="AZ14" s="161" t="s">
        <v>41</v>
      </c>
      <c r="BA14" s="268" t="s">
        <v>574</v>
      </c>
      <c r="BB14" s="268" t="s">
        <v>572</v>
      </c>
      <c r="BC14" s="190" t="str">
        <f t="shared" si="2"/>
        <v>SI</v>
      </c>
      <c r="BD14" s="191" t="str">
        <f t="shared" si="3"/>
        <v>NO</v>
      </c>
      <c r="BE14" s="162">
        <f>IF(B14=B13,0,1)</f>
        <v>1</v>
      </c>
      <c r="BF14" s="163" t="s">
        <v>364</v>
      </c>
    </row>
    <row r="15" spans="1:58" ht="45" x14ac:dyDescent="0.25">
      <c r="A15" s="115" t="str">
        <f>+VLOOKUP(B15,'[1]Detalle TD'!$B$1:$C$75,2,)</f>
        <v>Dirección de Vialidad</v>
      </c>
      <c r="B15" s="115">
        <v>30070887</v>
      </c>
      <c r="C15" s="107" t="s">
        <v>448</v>
      </c>
      <c r="D15" s="111" t="s">
        <v>135</v>
      </c>
      <c r="E15" s="108" t="s">
        <v>52</v>
      </c>
      <c r="F15" s="106" t="s">
        <v>77</v>
      </c>
      <c r="G15" s="106" t="s">
        <v>607</v>
      </c>
      <c r="H15" s="106" t="s">
        <v>37</v>
      </c>
      <c r="I15" s="194" t="s">
        <v>40</v>
      </c>
      <c r="J15" s="195">
        <v>9548</v>
      </c>
      <c r="K15" s="195">
        <v>4392</v>
      </c>
      <c r="L15" s="196">
        <f t="shared" si="0"/>
        <v>0.45999162128194387</v>
      </c>
      <c r="M15" s="195">
        <v>49</v>
      </c>
      <c r="N15" s="194" t="s">
        <v>97</v>
      </c>
      <c r="O15" s="195">
        <v>10</v>
      </c>
      <c r="P15" s="194" t="s">
        <v>2</v>
      </c>
      <c r="Q15" s="194" t="s">
        <v>81</v>
      </c>
      <c r="R15" s="194" t="s">
        <v>100</v>
      </c>
      <c r="S15" s="198">
        <v>4235450</v>
      </c>
      <c r="T15" s="199">
        <v>44105</v>
      </c>
      <c r="U15" s="283">
        <v>44713</v>
      </c>
      <c r="V15" s="281">
        <v>0</v>
      </c>
      <c r="W15" s="110" t="s">
        <v>353</v>
      </c>
      <c r="X15" s="118">
        <v>0</v>
      </c>
      <c r="Y15" s="118">
        <v>0</v>
      </c>
      <c r="Z15" s="118">
        <v>0</v>
      </c>
      <c r="AA15" s="118">
        <v>0</v>
      </c>
      <c r="AB15" s="118">
        <v>0</v>
      </c>
      <c r="AC15" s="51">
        <v>0</v>
      </c>
      <c r="AD15" s="51">
        <v>0</v>
      </c>
      <c r="AE15" s="51">
        <v>0</v>
      </c>
      <c r="AF15" s="51">
        <v>0</v>
      </c>
      <c r="AG15" s="51">
        <v>0</v>
      </c>
      <c r="AH15" s="51">
        <v>0</v>
      </c>
      <c r="AI15" s="51">
        <v>0</v>
      </c>
      <c r="AJ15" s="51">
        <v>0</v>
      </c>
      <c r="AK15" s="248">
        <f t="shared" si="4"/>
        <v>0</v>
      </c>
      <c r="AL15" s="249" t="str">
        <f t="shared" si="5"/>
        <v>-</v>
      </c>
      <c r="AM15" s="264">
        <f t="shared" si="1"/>
        <v>4015000</v>
      </c>
      <c r="AN15" s="118">
        <v>0</v>
      </c>
      <c r="AO15" s="118">
        <v>0</v>
      </c>
      <c r="AP15" s="118">
        <v>0</v>
      </c>
      <c r="AQ15" s="118">
        <v>15000</v>
      </c>
      <c r="AR15" s="118">
        <v>0</v>
      </c>
      <c r="AS15" s="247">
        <v>0</v>
      </c>
      <c r="AT15" s="51">
        <v>0</v>
      </c>
      <c r="AU15" s="51">
        <v>1500000</v>
      </c>
      <c r="AV15" s="51">
        <v>2000000</v>
      </c>
      <c r="AW15" s="51">
        <v>500000</v>
      </c>
      <c r="AX15" s="267">
        <f t="shared" si="6"/>
        <v>3.7359900373599006E-3</v>
      </c>
      <c r="AY15" s="141"/>
      <c r="AZ15" s="161" t="s">
        <v>41</v>
      </c>
      <c r="BA15" s="268" t="s">
        <v>574</v>
      </c>
      <c r="BB15" s="268" t="s">
        <v>640</v>
      </c>
      <c r="BC15" s="190" t="str">
        <f t="shared" si="2"/>
        <v>SI</v>
      </c>
      <c r="BD15" s="191" t="str">
        <f t="shared" si="3"/>
        <v>NO</v>
      </c>
      <c r="BE15" s="162">
        <f>IF(B15=B14,0,1)</f>
        <v>1</v>
      </c>
      <c r="BF15" s="163" t="s">
        <v>364</v>
      </c>
    </row>
    <row r="16" spans="1:58" ht="75" x14ac:dyDescent="0.25">
      <c r="A16" s="115" t="str">
        <f>+VLOOKUP(B16,'[1]Detalle TD'!$B$1:$C$75,2,)</f>
        <v>Dirección de Vialidad</v>
      </c>
      <c r="B16" s="115">
        <v>30132761</v>
      </c>
      <c r="C16" s="107" t="s">
        <v>428</v>
      </c>
      <c r="D16" s="111" t="s">
        <v>135</v>
      </c>
      <c r="E16" s="108" t="s">
        <v>52</v>
      </c>
      <c r="F16" s="106" t="s">
        <v>89</v>
      </c>
      <c r="G16" s="106" t="s">
        <v>301</v>
      </c>
      <c r="H16" s="106" t="s">
        <v>37</v>
      </c>
      <c r="I16" s="194" t="s">
        <v>40</v>
      </c>
      <c r="J16" s="195">
        <v>51595</v>
      </c>
      <c r="K16" s="195">
        <v>12007</v>
      </c>
      <c r="L16" s="196">
        <f t="shared" si="0"/>
        <v>0.23271634848338016</v>
      </c>
      <c r="M16" s="195">
        <v>45</v>
      </c>
      <c r="N16" s="194" t="s">
        <v>97</v>
      </c>
      <c r="O16" s="195">
        <v>55</v>
      </c>
      <c r="P16" s="309" t="s">
        <v>5</v>
      </c>
      <c r="Q16" s="310" t="s">
        <v>5</v>
      </c>
      <c r="R16" s="194" t="s">
        <v>101</v>
      </c>
      <c r="S16" s="198">
        <v>30080773</v>
      </c>
      <c r="T16" s="199">
        <v>43447</v>
      </c>
      <c r="U16" s="313">
        <v>44467</v>
      </c>
      <c r="V16" s="281">
        <v>0.68579999999999997</v>
      </c>
      <c r="W16" s="110" t="s">
        <v>353</v>
      </c>
      <c r="X16" s="118">
        <v>108131</v>
      </c>
      <c r="Y16" s="118">
        <v>0</v>
      </c>
      <c r="Z16" s="118">
        <v>0</v>
      </c>
      <c r="AA16" s="118">
        <v>0</v>
      </c>
      <c r="AB16" s="118">
        <v>0</v>
      </c>
      <c r="AC16" s="51">
        <v>3881</v>
      </c>
      <c r="AD16" s="51">
        <v>0</v>
      </c>
      <c r="AE16" s="51">
        <v>0</v>
      </c>
      <c r="AF16" s="51">
        <v>0</v>
      </c>
      <c r="AG16" s="51">
        <v>0</v>
      </c>
      <c r="AH16" s="51">
        <v>85000</v>
      </c>
      <c r="AI16" s="51">
        <v>19250</v>
      </c>
      <c r="AJ16" s="51">
        <v>0</v>
      </c>
      <c r="AK16" s="248">
        <f t="shared" si="4"/>
        <v>108131</v>
      </c>
      <c r="AL16" s="249">
        <f t="shared" si="5"/>
        <v>3.5999999999999997E-2</v>
      </c>
      <c r="AM16" s="264">
        <f t="shared" si="1"/>
        <v>30141735</v>
      </c>
      <c r="AN16" s="118">
        <v>0</v>
      </c>
      <c r="AO16" s="118">
        <v>1</v>
      </c>
      <c r="AP16" s="118">
        <v>339348</v>
      </c>
      <c r="AQ16" s="118">
        <v>396385</v>
      </c>
      <c r="AR16" s="118">
        <v>297870</v>
      </c>
      <c r="AS16" s="247">
        <v>108131</v>
      </c>
      <c r="AT16" s="51">
        <v>1500000</v>
      </c>
      <c r="AU16" s="51">
        <v>8500000</v>
      </c>
      <c r="AV16" s="51">
        <v>10500000</v>
      </c>
      <c r="AW16" s="51">
        <v>8500000</v>
      </c>
      <c r="AX16" s="267">
        <f t="shared" si="6"/>
        <v>3.442021502743621E-2</v>
      </c>
      <c r="AY16" s="141" t="s">
        <v>663</v>
      </c>
      <c r="AZ16" s="161" t="s">
        <v>41</v>
      </c>
      <c r="BA16" s="268" t="s">
        <v>574</v>
      </c>
      <c r="BB16" s="268" t="s">
        <v>640</v>
      </c>
      <c r="BC16" s="190" t="str">
        <f t="shared" si="2"/>
        <v>SI</v>
      </c>
      <c r="BD16" s="191" t="str">
        <f t="shared" si="3"/>
        <v>NO</v>
      </c>
      <c r="BE16" s="162">
        <f>IF(B16=B15,0,1)</f>
        <v>1</v>
      </c>
      <c r="BF16" s="163" t="s">
        <v>364</v>
      </c>
    </row>
    <row r="17" spans="1:58" ht="75" x14ac:dyDescent="0.25">
      <c r="A17" s="115" t="str">
        <f>+VLOOKUP(B17,'[1]Detalle TD'!$B$1:$C$75,2,)</f>
        <v>Dirección de Vialidad</v>
      </c>
      <c r="B17" s="115">
        <v>30461075</v>
      </c>
      <c r="C17" s="107" t="s">
        <v>429</v>
      </c>
      <c r="D17" s="111" t="s">
        <v>135</v>
      </c>
      <c r="E17" s="108" t="s">
        <v>63</v>
      </c>
      <c r="F17" s="106" t="s">
        <v>89</v>
      </c>
      <c r="G17" s="109" t="s">
        <v>149</v>
      </c>
      <c r="H17" s="106" t="s">
        <v>37</v>
      </c>
      <c r="I17" s="194" t="s">
        <v>40</v>
      </c>
      <c r="J17" s="195">
        <v>16389</v>
      </c>
      <c r="K17" s="195">
        <v>8993</v>
      </c>
      <c r="L17" s="196">
        <f t="shared" si="0"/>
        <v>0.54872170358167061</v>
      </c>
      <c r="M17" s="195">
        <v>47</v>
      </c>
      <c r="N17" s="194" t="s">
        <v>97</v>
      </c>
      <c r="O17" s="195">
        <v>24</v>
      </c>
      <c r="P17" s="197" t="s">
        <v>5</v>
      </c>
      <c r="Q17" s="194" t="s">
        <v>5</v>
      </c>
      <c r="R17" s="194" t="s">
        <v>101</v>
      </c>
      <c r="S17" s="198">
        <v>14229001</v>
      </c>
      <c r="T17" s="199">
        <v>43756</v>
      </c>
      <c r="U17" s="199">
        <v>44694</v>
      </c>
      <c r="V17" s="200">
        <v>0.56000000000000005</v>
      </c>
      <c r="W17" s="110" t="s">
        <v>353</v>
      </c>
      <c r="X17" s="118">
        <v>8139774</v>
      </c>
      <c r="Y17" s="118">
        <v>0</v>
      </c>
      <c r="Z17" s="118">
        <v>0</v>
      </c>
      <c r="AA17" s="118">
        <v>489250</v>
      </c>
      <c r="AB17" s="118">
        <v>575191</v>
      </c>
      <c r="AC17" s="51">
        <v>1458856</v>
      </c>
      <c r="AD17" s="51">
        <v>1419353</v>
      </c>
      <c r="AE17" s="51">
        <v>1396680</v>
      </c>
      <c r="AF17" s="51">
        <v>1401534</v>
      </c>
      <c r="AG17" s="51">
        <v>159650</v>
      </c>
      <c r="AH17" s="51">
        <v>834259</v>
      </c>
      <c r="AI17" s="51">
        <v>0</v>
      </c>
      <c r="AJ17" s="51">
        <v>460156</v>
      </c>
      <c r="AK17" s="248">
        <f t="shared" si="4"/>
        <v>8194929</v>
      </c>
      <c r="AL17" s="249">
        <f t="shared" si="5"/>
        <v>0.31</v>
      </c>
      <c r="AM17" s="264">
        <f t="shared" si="1"/>
        <v>14749722</v>
      </c>
      <c r="AN17" s="118">
        <v>0</v>
      </c>
      <c r="AO17" s="118">
        <v>1</v>
      </c>
      <c r="AP17" s="118">
        <v>1584</v>
      </c>
      <c r="AQ17" s="118">
        <v>3188846</v>
      </c>
      <c r="AR17" s="118">
        <v>3308362</v>
      </c>
      <c r="AS17" s="247">
        <v>8194929</v>
      </c>
      <c r="AT17" s="51">
        <v>56000</v>
      </c>
      <c r="AU17" s="51">
        <v>0</v>
      </c>
      <c r="AV17" s="51">
        <v>0</v>
      </c>
      <c r="AW17" s="51">
        <v>0</v>
      </c>
      <c r="AX17" s="267">
        <f t="shared" si="6"/>
        <v>0.61167864723145293</v>
      </c>
      <c r="AY17" s="141" t="s">
        <v>663</v>
      </c>
      <c r="AZ17" s="161" t="s">
        <v>41</v>
      </c>
      <c r="BA17" s="268" t="s">
        <v>574</v>
      </c>
      <c r="BB17" s="268" t="s">
        <v>640</v>
      </c>
      <c r="BC17" s="190" t="str">
        <f t="shared" si="2"/>
        <v>SI</v>
      </c>
      <c r="BD17" s="191" t="str">
        <f t="shared" si="3"/>
        <v>NO</v>
      </c>
      <c r="BE17" s="162">
        <f>IF(B17=B16,0,1)</f>
        <v>1</v>
      </c>
      <c r="BF17" s="163" t="s">
        <v>364</v>
      </c>
    </row>
    <row r="18" spans="1:58" ht="45" x14ac:dyDescent="0.25">
      <c r="A18" s="143" t="str">
        <f>+VLOOKUP(B18,'[1]Detalle TD'!$B$1:$C$75,2,)</f>
        <v>Dirección de Vialidad</v>
      </c>
      <c r="B18" s="143">
        <v>30371043</v>
      </c>
      <c r="C18" s="144" t="s">
        <v>430</v>
      </c>
      <c r="D18" s="262" t="s">
        <v>136</v>
      </c>
      <c r="E18" s="143" t="s">
        <v>63</v>
      </c>
      <c r="F18" s="145" t="s">
        <v>63</v>
      </c>
      <c r="G18" s="145" t="s">
        <v>100</v>
      </c>
      <c r="H18" s="145" t="s">
        <v>37</v>
      </c>
      <c r="I18" s="145" t="s">
        <v>40</v>
      </c>
      <c r="J18" s="202">
        <v>1431730</v>
      </c>
      <c r="K18" s="202">
        <v>375425</v>
      </c>
      <c r="L18" s="203">
        <f t="shared" si="0"/>
        <v>0.26221773658441189</v>
      </c>
      <c r="M18" s="202"/>
      <c r="N18" s="145" t="s">
        <v>97</v>
      </c>
      <c r="O18" s="202">
        <v>75.2</v>
      </c>
      <c r="P18" s="145" t="s">
        <v>5</v>
      </c>
      <c r="Q18" s="145" t="s">
        <v>5</v>
      </c>
      <c r="R18" s="145" t="s">
        <v>100</v>
      </c>
      <c r="S18" s="202">
        <v>16715060</v>
      </c>
      <c r="T18" s="204">
        <v>42795</v>
      </c>
      <c r="U18" s="146">
        <v>44166</v>
      </c>
      <c r="V18" s="147">
        <v>0.98750714285714281</v>
      </c>
      <c r="W18" s="146" t="s">
        <v>353</v>
      </c>
      <c r="X18" s="149">
        <v>0</v>
      </c>
      <c r="Y18" s="149">
        <v>0</v>
      </c>
      <c r="Z18" s="149">
        <v>0</v>
      </c>
      <c r="AA18" s="149">
        <v>0</v>
      </c>
      <c r="AB18" s="149">
        <v>0</v>
      </c>
      <c r="AC18" s="130">
        <v>0</v>
      </c>
      <c r="AD18" s="130">
        <v>0</v>
      </c>
      <c r="AE18" s="130">
        <v>0</v>
      </c>
      <c r="AF18" s="130">
        <v>0</v>
      </c>
      <c r="AG18" s="130">
        <v>0</v>
      </c>
      <c r="AH18" s="130">
        <v>0</v>
      </c>
      <c r="AI18" s="130">
        <v>0</v>
      </c>
      <c r="AJ18" s="130">
        <v>0</v>
      </c>
      <c r="AK18" s="248">
        <v>0</v>
      </c>
      <c r="AL18" s="249" t="s">
        <v>664</v>
      </c>
      <c r="AM18" s="149">
        <v>16252851</v>
      </c>
      <c r="AN18" s="149">
        <v>3512691</v>
      </c>
      <c r="AO18" s="149">
        <v>5746060</v>
      </c>
      <c r="AP18" s="149">
        <v>6019462</v>
      </c>
      <c r="AQ18" s="149">
        <v>974638</v>
      </c>
      <c r="AR18" s="149">
        <v>0</v>
      </c>
      <c r="AS18" s="130">
        <v>0</v>
      </c>
      <c r="AT18" s="130">
        <v>0</v>
      </c>
      <c r="AU18" s="130">
        <v>0</v>
      </c>
      <c r="AV18" s="130">
        <v>0</v>
      </c>
      <c r="AW18" s="130">
        <v>0</v>
      </c>
      <c r="AX18" s="267">
        <v>1</v>
      </c>
      <c r="AY18" s="145"/>
      <c r="AZ18" s="151" t="s">
        <v>41</v>
      </c>
      <c r="BA18" s="269" t="s">
        <v>574</v>
      </c>
      <c r="BB18" s="268" t="s">
        <v>640</v>
      </c>
      <c r="BC18" s="190" t="s">
        <v>40</v>
      </c>
      <c r="BD18" s="191" t="s">
        <v>41</v>
      </c>
      <c r="BE18" s="162">
        <v>1</v>
      </c>
      <c r="BF18" s="164" t="s">
        <v>364</v>
      </c>
    </row>
    <row r="19" spans="1:58" ht="45" x14ac:dyDescent="0.25">
      <c r="A19" s="143" t="str">
        <f>+VLOOKUP(B19,'[1]Detalle TD'!$B$1:$C$75,2,)</f>
        <v>Dirección de Vialidad</v>
      </c>
      <c r="B19" s="143">
        <v>30481288</v>
      </c>
      <c r="C19" s="144" t="s">
        <v>434</v>
      </c>
      <c r="D19" s="144" t="s">
        <v>136</v>
      </c>
      <c r="E19" s="143" t="s">
        <v>63</v>
      </c>
      <c r="F19" s="145" t="s">
        <v>63</v>
      </c>
      <c r="G19" s="145" t="s">
        <v>100</v>
      </c>
      <c r="H19" s="145" t="s">
        <v>37</v>
      </c>
      <c r="I19" s="145" t="s">
        <v>40</v>
      </c>
      <c r="J19" s="202">
        <v>122994</v>
      </c>
      <c r="K19" s="202">
        <v>16046</v>
      </c>
      <c r="L19" s="203">
        <v>0.13046164853570094</v>
      </c>
      <c r="M19" s="202">
        <v>0</v>
      </c>
      <c r="N19" s="145" t="s">
        <v>97</v>
      </c>
      <c r="O19" s="202">
        <v>29</v>
      </c>
      <c r="P19" s="145" t="s">
        <v>93</v>
      </c>
      <c r="Q19" s="145" t="s">
        <v>92</v>
      </c>
      <c r="R19" s="145" t="s">
        <v>100</v>
      </c>
      <c r="S19" s="148">
        <v>4587287</v>
      </c>
      <c r="T19" s="146">
        <v>43374</v>
      </c>
      <c r="U19" s="146">
        <v>44166</v>
      </c>
      <c r="V19" s="147">
        <v>1</v>
      </c>
      <c r="W19" s="146" t="s">
        <v>353</v>
      </c>
      <c r="X19" s="149">
        <v>0</v>
      </c>
      <c r="Y19" s="149">
        <v>0</v>
      </c>
      <c r="Z19" s="149">
        <v>0</v>
      </c>
      <c r="AA19" s="149">
        <v>0</v>
      </c>
      <c r="AB19" s="149">
        <v>0</v>
      </c>
      <c r="AC19" s="130">
        <v>0</v>
      </c>
      <c r="AD19" s="130">
        <v>0</v>
      </c>
      <c r="AE19" s="130">
        <v>0</v>
      </c>
      <c r="AF19" s="130">
        <v>0</v>
      </c>
      <c r="AG19" s="130">
        <v>0</v>
      </c>
      <c r="AH19" s="130">
        <v>0</v>
      </c>
      <c r="AI19" s="130">
        <v>0</v>
      </c>
      <c r="AJ19" s="130">
        <v>0</v>
      </c>
      <c r="AK19" s="248">
        <v>0</v>
      </c>
      <c r="AL19" s="249" t="s">
        <v>664</v>
      </c>
      <c r="AM19" s="149">
        <v>4870914</v>
      </c>
      <c r="AN19" s="149">
        <v>0</v>
      </c>
      <c r="AO19" s="149">
        <v>3</v>
      </c>
      <c r="AP19" s="149">
        <v>2839808</v>
      </c>
      <c r="AQ19" s="149">
        <v>2031103</v>
      </c>
      <c r="AR19" s="149">
        <v>0</v>
      </c>
      <c r="AS19" s="130">
        <v>0</v>
      </c>
      <c r="AT19" s="130">
        <v>0</v>
      </c>
      <c r="AU19" s="130">
        <v>0</v>
      </c>
      <c r="AV19" s="130">
        <v>0</v>
      </c>
      <c r="AW19" s="130">
        <v>0</v>
      </c>
      <c r="AX19" s="267">
        <v>1</v>
      </c>
      <c r="AY19" s="150"/>
      <c r="AZ19" s="151" t="s">
        <v>41</v>
      </c>
      <c r="BA19" s="269" t="s">
        <v>574</v>
      </c>
      <c r="BB19" s="268" t="s">
        <v>572</v>
      </c>
      <c r="BC19" s="190" t="s">
        <v>40</v>
      </c>
      <c r="BD19" s="191" t="s">
        <v>41</v>
      </c>
      <c r="BE19" s="162">
        <v>1</v>
      </c>
      <c r="BF19" s="164" t="s">
        <v>364</v>
      </c>
    </row>
    <row r="20" spans="1:58" ht="45" x14ac:dyDescent="0.25">
      <c r="A20" s="143" t="str">
        <f>+VLOOKUP(B20,'[1]Detalle TD'!$B$1:$C$75,2,)</f>
        <v>Dirección de Vialidad</v>
      </c>
      <c r="B20" s="143">
        <v>40002696</v>
      </c>
      <c r="C20" s="144" t="s">
        <v>435</v>
      </c>
      <c r="D20" s="144" t="s">
        <v>136</v>
      </c>
      <c r="E20" s="143" t="s">
        <v>63</v>
      </c>
      <c r="F20" s="145" t="s">
        <v>63</v>
      </c>
      <c r="G20" s="145" t="s">
        <v>100</v>
      </c>
      <c r="H20" s="145" t="s">
        <v>37</v>
      </c>
      <c r="I20" s="145" t="s">
        <v>40</v>
      </c>
      <c r="J20" s="202">
        <v>264756</v>
      </c>
      <c r="K20" s="202">
        <v>52517</v>
      </c>
      <c r="L20" s="203">
        <v>0.19835999939566998</v>
      </c>
      <c r="M20" s="202">
        <v>0</v>
      </c>
      <c r="N20" s="145" t="s">
        <v>97</v>
      </c>
      <c r="O20" s="202">
        <v>108153.74999999997</v>
      </c>
      <c r="P20" s="145" t="s">
        <v>5</v>
      </c>
      <c r="Q20" s="145" t="s">
        <v>5</v>
      </c>
      <c r="R20" s="145" t="s">
        <v>100</v>
      </c>
      <c r="S20" s="148">
        <v>18002735</v>
      </c>
      <c r="T20" s="204">
        <v>43646</v>
      </c>
      <c r="U20" s="146">
        <v>46357</v>
      </c>
      <c r="V20" s="147">
        <v>0.80673214285714268</v>
      </c>
      <c r="W20" s="146" t="s">
        <v>353</v>
      </c>
      <c r="X20" s="149">
        <v>4676495</v>
      </c>
      <c r="Y20" s="149">
        <v>0</v>
      </c>
      <c r="Z20" s="149">
        <v>1223006</v>
      </c>
      <c r="AA20" s="149">
        <v>640960</v>
      </c>
      <c r="AB20" s="149">
        <v>372739</v>
      </c>
      <c r="AC20" s="130">
        <v>204300</v>
      </c>
      <c r="AD20" s="130">
        <v>557349</v>
      </c>
      <c r="AE20" s="130">
        <v>118650</v>
      </c>
      <c r="AF20" s="130">
        <v>153046</v>
      </c>
      <c r="AG20" s="130">
        <v>315000</v>
      </c>
      <c r="AH20" s="130">
        <v>369318</v>
      </c>
      <c r="AI20" s="130">
        <v>430182</v>
      </c>
      <c r="AJ20" s="130">
        <v>367668</v>
      </c>
      <c r="AK20" s="248">
        <v>4752218</v>
      </c>
      <c r="AL20" s="249">
        <v>0.52200000000000002</v>
      </c>
      <c r="AM20" s="149">
        <v>102497125</v>
      </c>
      <c r="AN20" s="149">
        <v>610123</v>
      </c>
      <c r="AO20" s="149">
        <v>1394279</v>
      </c>
      <c r="AP20" s="149">
        <v>1549827</v>
      </c>
      <c r="AQ20" s="149">
        <v>15823630</v>
      </c>
      <c r="AR20" s="149">
        <v>10767048</v>
      </c>
      <c r="AS20" s="130">
        <v>4752218</v>
      </c>
      <c r="AT20" s="130">
        <v>16900000</v>
      </c>
      <c r="AU20" s="130">
        <v>16900000</v>
      </c>
      <c r="AV20" s="130">
        <v>16900000</v>
      </c>
      <c r="AW20" s="130">
        <v>16900000</v>
      </c>
      <c r="AX20" s="267">
        <v>0.31792025386077905</v>
      </c>
      <c r="AY20" s="150"/>
      <c r="AZ20" s="151" t="s">
        <v>41</v>
      </c>
      <c r="BA20" s="269" t="s">
        <v>574</v>
      </c>
      <c r="BB20" s="268" t="s">
        <v>640</v>
      </c>
      <c r="BC20" s="190" t="s">
        <v>40</v>
      </c>
      <c r="BD20" s="191" t="s">
        <v>41</v>
      </c>
      <c r="BE20" s="162">
        <v>1</v>
      </c>
      <c r="BF20" s="164" t="s">
        <v>364</v>
      </c>
    </row>
    <row r="21" spans="1:58" ht="75" x14ac:dyDescent="0.25">
      <c r="A21" s="143" t="str">
        <f>+VLOOKUP(B21,'[1]Detalle TD'!$B$1:$C$75,2,)</f>
        <v>Dirección de Vialidad</v>
      </c>
      <c r="B21" s="143">
        <v>40011167</v>
      </c>
      <c r="C21" s="144" t="s">
        <v>496</v>
      </c>
      <c r="D21" s="144" t="s">
        <v>136</v>
      </c>
      <c r="E21" s="143" t="s">
        <v>63</v>
      </c>
      <c r="F21" s="145" t="s">
        <v>63</v>
      </c>
      <c r="G21" s="145" t="s">
        <v>100</v>
      </c>
      <c r="H21" s="145" t="s">
        <v>37</v>
      </c>
      <c r="I21" s="145" t="s">
        <v>40</v>
      </c>
      <c r="J21" s="145"/>
      <c r="K21" s="145"/>
      <c r="L21" s="145"/>
      <c r="M21" s="145"/>
      <c r="N21" s="145" t="s">
        <v>97</v>
      </c>
      <c r="O21" s="145"/>
      <c r="P21" s="145" t="s">
        <v>5</v>
      </c>
      <c r="Q21" s="145" t="s">
        <v>299</v>
      </c>
      <c r="R21" s="145" t="s">
        <v>101</v>
      </c>
      <c r="S21" s="202">
        <v>0</v>
      </c>
      <c r="T21" s="153">
        <v>44118</v>
      </c>
      <c r="U21" s="153">
        <v>44742</v>
      </c>
      <c r="V21" s="147">
        <v>0.59458571428571427</v>
      </c>
      <c r="W21" s="145" t="s">
        <v>353</v>
      </c>
      <c r="X21" s="149">
        <v>5789843</v>
      </c>
      <c r="Y21" s="149">
        <v>0</v>
      </c>
      <c r="Z21" s="149">
        <v>1188194</v>
      </c>
      <c r="AA21" s="149">
        <v>861021</v>
      </c>
      <c r="AB21" s="149">
        <v>637243</v>
      </c>
      <c r="AC21" s="130">
        <v>374109</v>
      </c>
      <c r="AD21" s="130">
        <v>202848</v>
      </c>
      <c r="AE21" s="130">
        <v>146470</v>
      </c>
      <c r="AF21" s="130">
        <v>235611</v>
      </c>
      <c r="AG21" s="130">
        <v>289884</v>
      </c>
      <c r="AH21" s="130">
        <v>538251</v>
      </c>
      <c r="AI21" s="130">
        <v>547804</v>
      </c>
      <c r="AJ21" s="130">
        <v>785442</v>
      </c>
      <c r="AK21" s="248">
        <v>5806877</v>
      </c>
      <c r="AL21" s="249">
        <v>0.52900000000000003</v>
      </c>
      <c r="AM21" s="178">
        <v>14469819</v>
      </c>
      <c r="AN21" s="178">
        <v>0</v>
      </c>
      <c r="AO21" s="178">
        <v>0</v>
      </c>
      <c r="AP21" s="178">
        <v>0</v>
      </c>
      <c r="AQ21" s="178">
        <v>108377</v>
      </c>
      <c r="AR21" s="178">
        <v>8554565</v>
      </c>
      <c r="AS21" s="130">
        <v>5806877</v>
      </c>
      <c r="AT21" s="130">
        <v>0</v>
      </c>
      <c r="AU21" s="130">
        <v>0</v>
      </c>
      <c r="AV21" s="130">
        <v>0</v>
      </c>
      <c r="AW21" s="130">
        <v>0</v>
      </c>
      <c r="AX21" s="267">
        <v>0.81020426032972492</v>
      </c>
      <c r="AY21" s="145"/>
      <c r="AZ21" s="151" t="s">
        <v>41</v>
      </c>
      <c r="BA21" s="269" t="s">
        <v>574</v>
      </c>
      <c r="BB21" s="268" t="s">
        <v>640</v>
      </c>
      <c r="BC21" s="190" t="s">
        <v>40</v>
      </c>
      <c r="BD21" s="191" t="s">
        <v>41</v>
      </c>
      <c r="BE21" s="162">
        <v>1</v>
      </c>
      <c r="BF21" s="163" t="s">
        <v>365</v>
      </c>
    </row>
    <row r="22" spans="1:58" ht="60" x14ac:dyDescent="0.25">
      <c r="A22" s="143" t="str">
        <f>+VLOOKUP(B22,'[1]Detalle TD'!$B$1:$C$75,2,)</f>
        <v>Dirección de Vialidad</v>
      </c>
      <c r="B22" s="143">
        <v>30370477</v>
      </c>
      <c r="C22" s="144" t="s">
        <v>370</v>
      </c>
      <c r="D22" s="144" t="s">
        <v>309</v>
      </c>
      <c r="E22" s="143" t="s">
        <v>63</v>
      </c>
      <c r="F22" s="145" t="s">
        <v>63</v>
      </c>
      <c r="G22" s="145" t="s">
        <v>100</v>
      </c>
      <c r="H22" s="145" t="s">
        <v>37</v>
      </c>
      <c r="I22" s="145" t="s">
        <v>40</v>
      </c>
      <c r="J22" s="202">
        <v>407395</v>
      </c>
      <c r="K22" s="202">
        <v>18600</v>
      </c>
      <c r="L22" s="203">
        <v>4.5655935885320145E-2</v>
      </c>
      <c r="M22" s="202">
        <v>177</v>
      </c>
      <c r="N22" s="145" t="s">
        <v>97</v>
      </c>
      <c r="O22" s="202">
        <v>327.8</v>
      </c>
      <c r="P22" s="145" t="s">
        <v>5</v>
      </c>
      <c r="Q22" s="145" t="s">
        <v>5</v>
      </c>
      <c r="R22" s="145" t="s">
        <v>100</v>
      </c>
      <c r="S22" s="148">
        <v>8552914</v>
      </c>
      <c r="T22" s="204">
        <v>42583</v>
      </c>
      <c r="U22" s="146">
        <v>44166</v>
      </c>
      <c r="V22" s="147">
        <v>0.91630384615384619</v>
      </c>
      <c r="W22" s="146" t="s">
        <v>353</v>
      </c>
      <c r="X22" s="149">
        <v>0</v>
      </c>
      <c r="Y22" s="149">
        <v>0</v>
      </c>
      <c r="Z22" s="149">
        <v>0</v>
      </c>
      <c r="AA22" s="149">
        <v>0</v>
      </c>
      <c r="AB22" s="149">
        <v>0</v>
      </c>
      <c r="AC22" s="130">
        <v>0</v>
      </c>
      <c r="AD22" s="130">
        <v>0</v>
      </c>
      <c r="AE22" s="130">
        <v>0</v>
      </c>
      <c r="AF22" s="130">
        <v>0</v>
      </c>
      <c r="AG22" s="130">
        <v>0</v>
      </c>
      <c r="AH22" s="130">
        <v>0</v>
      </c>
      <c r="AI22" s="130">
        <v>0</v>
      </c>
      <c r="AJ22" s="130">
        <v>0</v>
      </c>
      <c r="AK22" s="248">
        <v>0</v>
      </c>
      <c r="AL22" s="249" t="s">
        <v>664</v>
      </c>
      <c r="AM22" s="149">
        <v>8494602</v>
      </c>
      <c r="AN22" s="149">
        <v>2154330</v>
      </c>
      <c r="AO22" s="149">
        <v>4786838</v>
      </c>
      <c r="AP22" s="149">
        <v>1069784</v>
      </c>
      <c r="AQ22" s="149">
        <v>483650</v>
      </c>
      <c r="AR22" s="149">
        <v>0</v>
      </c>
      <c r="AS22" s="130">
        <v>0</v>
      </c>
      <c r="AT22" s="130">
        <v>0</v>
      </c>
      <c r="AU22" s="130">
        <v>0</v>
      </c>
      <c r="AV22" s="130">
        <v>0</v>
      </c>
      <c r="AW22" s="130">
        <v>0</v>
      </c>
      <c r="AX22" s="267">
        <v>1</v>
      </c>
      <c r="AY22" s="150"/>
      <c r="AZ22" s="151" t="s">
        <v>41</v>
      </c>
      <c r="BA22" s="269" t="s">
        <v>574</v>
      </c>
      <c r="BB22" s="304" t="s">
        <v>640</v>
      </c>
      <c r="BC22" s="190" t="s">
        <v>40</v>
      </c>
      <c r="BD22" s="191" t="s">
        <v>41</v>
      </c>
      <c r="BE22" s="162">
        <v>1</v>
      </c>
      <c r="BF22" s="164" t="s">
        <v>364</v>
      </c>
    </row>
    <row r="23" spans="1:58" ht="60" x14ac:dyDescent="0.25">
      <c r="A23" s="143" t="str">
        <f>+VLOOKUP(B23,'[1]Detalle TD'!$B$1:$C$75,2,)</f>
        <v>Dirección de Vialidad</v>
      </c>
      <c r="B23" s="143">
        <v>30481309</v>
      </c>
      <c r="C23" s="152" t="s">
        <v>442</v>
      </c>
      <c r="D23" s="263" t="s">
        <v>309</v>
      </c>
      <c r="E23" s="143" t="s">
        <v>63</v>
      </c>
      <c r="F23" s="145" t="s">
        <v>63</v>
      </c>
      <c r="G23" s="145" t="s">
        <v>100</v>
      </c>
      <c r="H23" s="145" t="s">
        <v>37</v>
      </c>
      <c r="I23" s="145" t="s">
        <v>40</v>
      </c>
      <c r="J23" s="202">
        <v>382747</v>
      </c>
      <c r="K23" s="202">
        <v>4456</v>
      </c>
      <c r="L23" s="203">
        <f t="shared" ref="L23" si="7">K23/J23</f>
        <v>1.1642155261830923E-2</v>
      </c>
      <c r="M23" s="202">
        <v>50</v>
      </c>
      <c r="N23" s="145" t="s">
        <v>97</v>
      </c>
      <c r="O23" s="202">
        <v>92</v>
      </c>
      <c r="P23" s="145" t="s">
        <v>5</v>
      </c>
      <c r="Q23" s="145" t="s">
        <v>5</v>
      </c>
      <c r="R23" s="145" t="s">
        <v>100</v>
      </c>
      <c r="S23" s="148">
        <v>2916485</v>
      </c>
      <c r="T23" s="153">
        <v>43405</v>
      </c>
      <c r="U23" s="209">
        <v>44007</v>
      </c>
      <c r="V23" s="154">
        <v>0.83799999999999986</v>
      </c>
      <c r="W23" s="153" t="s">
        <v>353</v>
      </c>
      <c r="X23" s="149">
        <v>0</v>
      </c>
      <c r="Y23" s="149">
        <v>0</v>
      </c>
      <c r="Z23" s="149">
        <v>0</v>
      </c>
      <c r="AA23" s="149">
        <v>0</v>
      </c>
      <c r="AB23" s="149">
        <v>0</v>
      </c>
      <c r="AC23" s="130">
        <v>0</v>
      </c>
      <c r="AD23" s="130">
        <v>0</v>
      </c>
      <c r="AE23" s="130">
        <v>0</v>
      </c>
      <c r="AF23" s="130">
        <v>0</v>
      </c>
      <c r="AG23" s="130">
        <v>0</v>
      </c>
      <c r="AH23" s="130">
        <v>0</v>
      </c>
      <c r="AI23" s="130">
        <v>0</v>
      </c>
      <c r="AJ23" s="130">
        <v>0</v>
      </c>
      <c r="AK23" s="248">
        <v>0</v>
      </c>
      <c r="AL23" s="249" t="s">
        <v>664</v>
      </c>
      <c r="AM23" s="149">
        <v>2125524</v>
      </c>
      <c r="AN23" s="149">
        <v>0</v>
      </c>
      <c r="AO23" s="149">
        <v>5</v>
      </c>
      <c r="AP23" s="149">
        <v>1607711</v>
      </c>
      <c r="AQ23" s="149">
        <v>517808</v>
      </c>
      <c r="AR23" s="149" t="e">
        <f>SUM(#REF!)</f>
        <v>#REF!</v>
      </c>
      <c r="AS23" s="130">
        <v>0</v>
      </c>
      <c r="AT23" s="130">
        <v>0</v>
      </c>
      <c r="AU23" s="130">
        <v>0</v>
      </c>
      <c r="AV23" s="130">
        <v>0</v>
      </c>
      <c r="AW23" s="130">
        <v>0</v>
      </c>
      <c r="AX23" s="267" t="str">
        <f t="shared" ref="AX23" si="8">+IFERROR((SUM(AN23:AR23)+SUM(Y23:AC23))/AM23,"-")</f>
        <v>-</v>
      </c>
      <c r="AY23" s="150"/>
      <c r="AZ23" s="151" t="s">
        <v>41</v>
      </c>
      <c r="BA23" s="269" t="s">
        <v>574</v>
      </c>
      <c r="BB23" s="304" t="s">
        <v>640</v>
      </c>
      <c r="BC23" s="190" t="str">
        <f t="shared" ref="BC23" si="9">IF(AK23=AS23,"SI",IF(AS23&lt;&gt;AK23,"JUSTIFICAR DIFERENCIA"))</f>
        <v>SI</v>
      </c>
      <c r="BD23" s="191" t="str">
        <f t="shared" ref="BD23" si="10">IF(AS23&lt;&gt;AK23,AS23-AK23,"NO")</f>
        <v>NO</v>
      </c>
      <c r="BE23" s="162" t="e">
        <f>IF(B23=#REF!,0,1)</f>
        <v>#REF!</v>
      </c>
      <c r="BF23" s="164" t="s">
        <v>364</v>
      </c>
    </row>
    <row r="24" spans="1:58" ht="60" x14ac:dyDescent="0.25">
      <c r="A24" s="143" t="str">
        <f>+VLOOKUP(B24,'[1]Detalle TD'!$B$1:$C$75,2,)</f>
        <v>Dirección de Vialidad</v>
      </c>
      <c r="B24" s="143">
        <v>40002704</v>
      </c>
      <c r="C24" s="144" t="s">
        <v>281</v>
      </c>
      <c r="D24" s="144" t="s">
        <v>309</v>
      </c>
      <c r="E24" s="143" t="s">
        <v>63</v>
      </c>
      <c r="F24" s="145" t="s">
        <v>63</v>
      </c>
      <c r="G24" s="145" t="s">
        <v>100</v>
      </c>
      <c r="H24" s="145" t="s">
        <v>37</v>
      </c>
      <c r="I24" s="145" t="s">
        <v>40</v>
      </c>
      <c r="J24" s="202">
        <v>380036</v>
      </c>
      <c r="K24" s="202">
        <v>13788</v>
      </c>
      <c r="L24" s="203">
        <v>3.6280773400414697E-2</v>
      </c>
      <c r="M24" s="202">
        <v>61</v>
      </c>
      <c r="N24" s="145" t="s">
        <v>97</v>
      </c>
      <c r="O24" s="202">
        <v>269</v>
      </c>
      <c r="P24" s="145" t="s">
        <v>5</v>
      </c>
      <c r="Q24" s="145" t="s">
        <v>5</v>
      </c>
      <c r="R24" s="145" t="s">
        <v>100</v>
      </c>
      <c r="S24" s="148">
        <v>85216569</v>
      </c>
      <c r="T24" s="146">
        <v>43435</v>
      </c>
      <c r="U24" s="146">
        <v>46357</v>
      </c>
      <c r="V24" s="147">
        <v>0.6612055555555556</v>
      </c>
      <c r="W24" s="146" t="s">
        <v>353</v>
      </c>
      <c r="X24" s="149">
        <v>719512</v>
      </c>
      <c r="Y24" s="149">
        <v>0</v>
      </c>
      <c r="Z24" s="149">
        <v>127239</v>
      </c>
      <c r="AA24" s="149">
        <v>223500</v>
      </c>
      <c r="AB24" s="149">
        <v>118347</v>
      </c>
      <c r="AC24" s="130">
        <v>40000</v>
      </c>
      <c r="AD24" s="130">
        <v>218776</v>
      </c>
      <c r="AE24" s="130">
        <v>0</v>
      </c>
      <c r="AF24" s="130">
        <v>0</v>
      </c>
      <c r="AG24" s="130">
        <v>0</v>
      </c>
      <c r="AH24" s="130">
        <v>0</v>
      </c>
      <c r="AI24" s="130">
        <v>0</v>
      </c>
      <c r="AJ24" s="130">
        <v>0</v>
      </c>
      <c r="AK24" s="248">
        <v>727862</v>
      </c>
      <c r="AL24" s="249">
        <v>0.70799999999999996</v>
      </c>
      <c r="AM24" s="149">
        <v>56814708</v>
      </c>
      <c r="AN24" s="149">
        <v>0</v>
      </c>
      <c r="AO24" s="149">
        <v>6</v>
      </c>
      <c r="AP24" s="149">
        <v>1143491</v>
      </c>
      <c r="AQ24" s="149">
        <v>3926075</v>
      </c>
      <c r="AR24" s="149">
        <v>1817274</v>
      </c>
      <c r="AS24" s="130">
        <v>727862</v>
      </c>
      <c r="AT24" s="130">
        <v>12300000</v>
      </c>
      <c r="AU24" s="130">
        <v>12300000</v>
      </c>
      <c r="AV24" s="130">
        <v>12300000</v>
      </c>
      <c r="AW24" s="130">
        <v>12300000</v>
      </c>
      <c r="AX24" s="267">
        <v>0.13017636207863639</v>
      </c>
      <c r="AY24" s="150"/>
      <c r="AZ24" s="151" t="s">
        <v>41</v>
      </c>
      <c r="BA24" s="269" t="s">
        <v>574</v>
      </c>
      <c r="BB24" s="304" t="s">
        <v>640</v>
      </c>
      <c r="BC24" s="190" t="s">
        <v>40</v>
      </c>
      <c r="BD24" s="191" t="s">
        <v>41</v>
      </c>
      <c r="BE24" s="162">
        <v>1</v>
      </c>
      <c r="BF24" s="164" t="s">
        <v>364</v>
      </c>
    </row>
    <row r="25" spans="1:58" ht="75" x14ac:dyDescent="0.25">
      <c r="A25" s="155" t="str">
        <f>+VLOOKUP(B25,'[1]Detalle TD'!$B$1:$C$75,2,)</f>
        <v>Dirección de Vialidad</v>
      </c>
      <c r="B25" s="155">
        <v>40011171</v>
      </c>
      <c r="C25" s="144" t="s">
        <v>615</v>
      </c>
      <c r="D25" s="144" t="s">
        <v>309</v>
      </c>
      <c r="E25" s="143" t="s">
        <v>63</v>
      </c>
      <c r="F25" s="145" t="s">
        <v>63</v>
      </c>
      <c r="G25" s="177" t="s">
        <v>100</v>
      </c>
      <c r="H25" s="145" t="s">
        <v>37</v>
      </c>
      <c r="I25" s="145" t="s">
        <v>40</v>
      </c>
      <c r="J25" s="202"/>
      <c r="K25" s="202"/>
      <c r="L25" s="203"/>
      <c r="M25" s="202"/>
      <c r="N25" s="145"/>
      <c r="O25" s="202"/>
      <c r="P25" s="222" t="s">
        <v>5</v>
      </c>
      <c r="Q25" s="145" t="s">
        <v>299</v>
      </c>
      <c r="R25" s="145" t="s">
        <v>101</v>
      </c>
      <c r="S25" s="148"/>
      <c r="T25" s="146">
        <v>43956</v>
      </c>
      <c r="U25" s="146">
        <v>44651</v>
      </c>
      <c r="V25" s="147">
        <v>0.749475</v>
      </c>
      <c r="W25" s="147" t="s">
        <v>353</v>
      </c>
      <c r="X25" s="149">
        <v>950029</v>
      </c>
      <c r="Y25" s="149">
        <v>0</v>
      </c>
      <c r="Z25" s="149">
        <v>113445</v>
      </c>
      <c r="AA25" s="149">
        <v>291509</v>
      </c>
      <c r="AB25" s="149">
        <v>217240</v>
      </c>
      <c r="AC25" s="130">
        <v>67156</v>
      </c>
      <c r="AD25" s="130">
        <v>167466</v>
      </c>
      <c r="AE25" s="130">
        <v>0</v>
      </c>
      <c r="AF25" s="130">
        <v>64814</v>
      </c>
      <c r="AG25" s="130">
        <v>0</v>
      </c>
      <c r="AH25" s="130">
        <v>0</v>
      </c>
      <c r="AI25" s="130">
        <v>0</v>
      </c>
      <c r="AJ25" s="130">
        <v>0</v>
      </c>
      <c r="AK25" s="248">
        <v>921630</v>
      </c>
      <c r="AL25" s="249">
        <v>0.72599999999999998</v>
      </c>
      <c r="AM25" s="149">
        <v>6861521</v>
      </c>
      <c r="AN25" s="149">
        <v>0</v>
      </c>
      <c r="AO25" s="149">
        <v>0</v>
      </c>
      <c r="AP25" s="149">
        <v>0</v>
      </c>
      <c r="AQ25" s="149">
        <v>1488459</v>
      </c>
      <c r="AR25" s="149">
        <v>4451432</v>
      </c>
      <c r="AS25" s="130">
        <v>921630</v>
      </c>
      <c r="AT25" s="130">
        <v>0</v>
      </c>
      <c r="AU25" s="130">
        <v>0</v>
      </c>
      <c r="AV25" s="130">
        <v>0</v>
      </c>
      <c r="AW25" s="130">
        <v>0</v>
      </c>
      <c r="AX25" s="267">
        <v>0.96614744748285397</v>
      </c>
      <c r="AY25" s="150"/>
      <c r="AZ25" s="151" t="s">
        <v>41</v>
      </c>
      <c r="BA25" s="269" t="s">
        <v>574</v>
      </c>
      <c r="BB25" s="304" t="s">
        <v>640</v>
      </c>
      <c r="BC25" s="190" t="s">
        <v>40</v>
      </c>
      <c r="BD25" s="191" t="s">
        <v>41</v>
      </c>
      <c r="BE25" s="162">
        <v>1</v>
      </c>
      <c r="BF25" s="157" t="s">
        <v>365</v>
      </c>
    </row>
    <row r="26" spans="1:58" ht="45" x14ac:dyDescent="0.25">
      <c r="A26" s="115" t="str">
        <f>+VLOOKUP(B26,'[1]Detalle TD'!$B$1:$C$75,2,)</f>
        <v>Agua Potable Rural</v>
      </c>
      <c r="B26" s="115">
        <v>30091688</v>
      </c>
      <c r="C26" s="116" t="s">
        <v>145</v>
      </c>
      <c r="D26" s="116" t="s">
        <v>144</v>
      </c>
      <c r="E26" s="108" t="s">
        <v>298</v>
      </c>
      <c r="F26" s="106" t="s">
        <v>54</v>
      </c>
      <c r="G26" s="106" t="s">
        <v>192</v>
      </c>
      <c r="H26" s="106" t="s">
        <v>37</v>
      </c>
      <c r="I26" s="194" t="s">
        <v>40</v>
      </c>
      <c r="J26" s="195">
        <v>460</v>
      </c>
      <c r="K26" s="194">
        <v>193</v>
      </c>
      <c r="L26" s="196">
        <f t="shared" ref="L26:L75" si="11">K26/J26</f>
        <v>0.41956521739130437</v>
      </c>
      <c r="M26" s="194">
        <v>5</v>
      </c>
      <c r="N26" s="194" t="s">
        <v>35</v>
      </c>
      <c r="O26" s="195">
        <v>115</v>
      </c>
      <c r="P26" s="310" t="s">
        <v>5</v>
      </c>
      <c r="Q26" s="310" t="s">
        <v>81</v>
      </c>
      <c r="R26" s="194" t="s">
        <v>101</v>
      </c>
      <c r="S26" s="198">
        <v>1267899.9521100002</v>
      </c>
      <c r="T26" s="199">
        <v>43400</v>
      </c>
      <c r="U26" s="280">
        <v>44190</v>
      </c>
      <c r="V26" s="200">
        <v>1</v>
      </c>
      <c r="W26" s="110" t="s">
        <v>354</v>
      </c>
      <c r="X26" s="118">
        <v>0</v>
      </c>
      <c r="Y26" s="118">
        <v>0</v>
      </c>
      <c r="Z26" s="118">
        <v>0</v>
      </c>
      <c r="AA26" s="118">
        <v>0</v>
      </c>
      <c r="AB26" s="118">
        <v>0</v>
      </c>
      <c r="AC26" s="51">
        <v>0</v>
      </c>
      <c r="AD26" s="51">
        <v>0</v>
      </c>
      <c r="AE26" s="51">
        <v>0</v>
      </c>
      <c r="AF26" s="51">
        <v>0</v>
      </c>
      <c r="AG26" s="51">
        <v>0</v>
      </c>
      <c r="AH26" s="51">
        <v>0</v>
      </c>
      <c r="AI26" s="51">
        <v>0</v>
      </c>
      <c r="AJ26" s="51">
        <v>0</v>
      </c>
      <c r="AK26" s="248">
        <f t="shared" ref="AK26:AK68" si="12">SUM(Y26:AJ26)</f>
        <v>0</v>
      </c>
      <c r="AL26" s="249" t="str">
        <f t="shared" ref="AL26:AL68" si="13">IFERROR(ROUND(SUM(Y26:AC26)/X26,3),"-")</f>
        <v>-</v>
      </c>
      <c r="AM26" s="264">
        <f t="shared" ref="AM26:AM75" si="14">SUM(AN26:AW26)</f>
        <v>1491995</v>
      </c>
      <c r="AN26" s="118">
        <v>0</v>
      </c>
      <c r="AO26" s="118">
        <v>114500</v>
      </c>
      <c r="AP26" s="118">
        <v>1204539</v>
      </c>
      <c r="AQ26" s="118">
        <v>172956</v>
      </c>
      <c r="AR26" s="118">
        <v>0</v>
      </c>
      <c r="AS26" s="247">
        <v>0</v>
      </c>
      <c r="AT26" s="51">
        <v>0</v>
      </c>
      <c r="AU26" s="51">
        <v>0</v>
      </c>
      <c r="AV26" s="51">
        <v>0</v>
      </c>
      <c r="AW26" s="51">
        <v>0</v>
      </c>
      <c r="AX26" s="267">
        <f t="shared" ref="AX26:AX68" si="15">+IFERROR((SUM(AN26:AR26)+SUM(Y26:AC26))/AM26,"-")</f>
        <v>1</v>
      </c>
      <c r="AY26" s="160"/>
      <c r="AZ26" s="161" t="s">
        <v>41</v>
      </c>
      <c r="BA26" s="268" t="s">
        <v>574</v>
      </c>
      <c r="BB26" s="268" t="s">
        <v>572</v>
      </c>
      <c r="BC26" s="190" t="str">
        <f t="shared" ref="BC26:BC67" si="16">IF(AK26=AS26,"SI",IF(AS26&lt;&gt;AK26,"JUSTIFICAR DIFERENCIA"))</f>
        <v>SI</v>
      </c>
      <c r="BD26" s="191" t="str">
        <f t="shared" ref="BD26:BD67" si="17">IF(AS26&lt;&gt;AK26,AS26-AK26,"NO")</f>
        <v>NO</v>
      </c>
      <c r="BE26" s="162" t="e">
        <f>IF(B26=#REF!,0,1)</f>
        <v>#REF!</v>
      </c>
      <c r="BF26" s="163" t="s">
        <v>364</v>
      </c>
    </row>
    <row r="27" spans="1:58" ht="45" x14ac:dyDescent="0.25">
      <c r="A27" s="115" t="str">
        <f>+VLOOKUP(B27,'[1]Detalle TD'!$B$1:$C$75,2,)</f>
        <v>Agua Potable Rural</v>
      </c>
      <c r="B27" s="115">
        <v>40000174</v>
      </c>
      <c r="C27" s="117" t="s">
        <v>535</v>
      </c>
      <c r="D27" s="117" t="s">
        <v>144</v>
      </c>
      <c r="E27" s="108" t="s">
        <v>298</v>
      </c>
      <c r="F27" s="106" t="s">
        <v>54</v>
      </c>
      <c r="G27" s="106" t="s">
        <v>196</v>
      </c>
      <c r="H27" s="106" t="s">
        <v>37</v>
      </c>
      <c r="I27" s="194" t="s">
        <v>40</v>
      </c>
      <c r="J27" s="195">
        <v>168</v>
      </c>
      <c r="K27" s="194">
        <v>70</v>
      </c>
      <c r="L27" s="196">
        <f t="shared" si="11"/>
        <v>0.41666666666666669</v>
      </c>
      <c r="M27" s="194">
        <v>5</v>
      </c>
      <c r="N27" s="194" t="s">
        <v>35</v>
      </c>
      <c r="O27" s="195">
        <v>141</v>
      </c>
      <c r="P27" s="310" t="s">
        <v>5</v>
      </c>
      <c r="Q27" s="310" t="s">
        <v>5</v>
      </c>
      <c r="R27" s="310" t="s">
        <v>101</v>
      </c>
      <c r="S27" s="326">
        <v>947903</v>
      </c>
      <c r="T27" s="283">
        <v>43628</v>
      </c>
      <c r="U27" s="283">
        <v>44428</v>
      </c>
      <c r="V27" s="281">
        <v>1</v>
      </c>
      <c r="W27" s="110" t="s">
        <v>354</v>
      </c>
      <c r="X27" s="118">
        <v>0</v>
      </c>
      <c r="Y27" s="118">
        <v>0</v>
      </c>
      <c r="Z27" s="118">
        <v>0</v>
      </c>
      <c r="AA27" s="118">
        <v>0</v>
      </c>
      <c r="AB27" s="118">
        <v>0</v>
      </c>
      <c r="AC27" s="51">
        <v>0</v>
      </c>
      <c r="AD27" s="51">
        <v>0</v>
      </c>
      <c r="AE27" s="51">
        <v>0</v>
      </c>
      <c r="AF27" s="51">
        <v>0</v>
      </c>
      <c r="AG27" s="51">
        <v>0</v>
      </c>
      <c r="AH27" s="51">
        <v>0</v>
      </c>
      <c r="AI27" s="51">
        <v>0</v>
      </c>
      <c r="AJ27" s="51">
        <v>0</v>
      </c>
      <c r="AK27" s="248">
        <f t="shared" si="12"/>
        <v>0</v>
      </c>
      <c r="AL27" s="249" t="str">
        <f t="shared" si="13"/>
        <v>-</v>
      </c>
      <c r="AM27" s="264">
        <f t="shared" si="14"/>
        <v>1174375</v>
      </c>
      <c r="AN27" s="118">
        <v>0</v>
      </c>
      <c r="AO27" s="118">
        <v>0</v>
      </c>
      <c r="AP27" s="118">
        <v>717239</v>
      </c>
      <c r="AQ27" s="118">
        <v>377140</v>
      </c>
      <c r="AR27" s="118">
        <v>79996</v>
      </c>
      <c r="AS27" s="247">
        <v>0</v>
      </c>
      <c r="AT27" s="51">
        <v>0</v>
      </c>
      <c r="AU27" s="51">
        <v>0</v>
      </c>
      <c r="AV27" s="51">
        <v>0</v>
      </c>
      <c r="AW27" s="51">
        <v>0</v>
      </c>
      <c r="AX27" s="267">
        <f t="shared" si="15"/>
        <v>1</v>
      </c>
      <c r="AY27" s="114"/>
      <c r="AZ27" s="161" t="s">
        <v>41</v>
      </c>
      <c r="BA27" s="268" t="s">
        <v>574</v>
      </c>
      <c r="BB27" s="268" t="s">
        <v>640</v>
      </c>
      <c r="BC27" s="190" t="str">
        <f t="shared" si="16"/>
        <v>SI</v>
      </c>
      <c r="BD27" s="191" t="str">
        <f t="shared" si="17"/>
        <v>NO</v>
      </c>
      <c r="BE27" s="162">
        <f>IF(B27=B26,0,1)</f>
        <v>1</v>
      </c>
      <c r="BF27" s="163" t="s">
        <v>364</v>
      </c>
    </row>
    <row r="28" spans="1:58" ht="60" x14ac:dyDescent="0.25">
      <c r="A28" s="115" t="str">
        <f>+VLOOKUP(B28,'[1]Detalle TD'!$B$1:$C$75,2,)</f>
        <v>Agua Potable Rural</v>
      </c>
      <c r="B28" s="115">
        <v>40000772</v>
      </c>
      <c r="C28" s="117" t="s">
        <v>536</v>
      </c>
      <c r="D28" s="117" t="s">
        <v>144</v>
      </c>
      <c r="E28" s="108" t="s">
        <v>298</v>
      </c>
      <c r="F28" s="106" t="s">
        <v>55</v>
      </c>
      <c r="G28" s="106" t="s">
        <v>198</v>
      </c>
      <c r="H28" s="106" t="s">
        <v>37</v>
      </c>
      <c r="I28" s="194" t="s">
        <v>40</v>
      </c>
      <c r="J28" s="195">
        <v>538</v>
      </c>
      <c r="K28" s="194">
        <v>394</v>
      </c>
      <c r="L28" s="196">
        <f t="shared" si="11"/>
        <v>0.73234200743494426</v>
      </c>
      <c r="M28" s="194">
        <v>4</v>
      </c>
      <c r="N28" s="194" t="s">
        <v>35</v>
      </c>
      <c r="O28" s="195">
        <v>128</v>
      </c>
      <c r="P28" s="310" t="s">
        <v>5</v>
      </c>
      <c r="Q28" s="310" t="s">
        <v>5</v>
      </c>
      <c r="R28" s="310" t="s">
        <v>101</v>
      </c>
      <c r="S28" s="326">
        <v>684605</v>
      </c>
      <c r="T28" s="283">
        <v>43631</v>
      </c>
      <c r="U28" s="283">
        <v>44169</v>
      </c>
      <c r="V28" s="281">
        <v>1</v>
      </c>
      <c r="W28" s="110" t="s">
        <v>354</v>
      </c>
      <c r="X28" s="118">
        <v>0</v>
      </c>
      <c r="Y28" s="118">
        <v>0</v>
      </c>
      <c r="Z28" s="118">
        <v>0</v>
      </c>
      <c r="AA28" s="118">
        <v>0</v>
      </c>
      <c r="AB28" s="118">
        <v>0</v>
      </c>
      <c r="AC28" s="51">
        <v>0</v>
      </c>
      <c r="AD28" s="51">
        <v>0</v>
      </c>
      <c r="AE28" s="51">
        <v>0</v>
      </c>
      <c r="AF28" s="51">
        <v>0</v>
      </c>
      <c r="AG28" s="51">
        <v>0</v>
      </c>
      <c r="AH28" s="51">
        <v>0</v>
      </c>
      <c r="AI28" s="342">
        <v>0</v>
      </c>
      <c r="AJ28" s="51">
        <v>0</v>
      </c>
      <c r="AK28" s="248">
        <f t="shared" si="12"/>
        <v>0</v>
      </c>
      <c r="AL28" s="249" t="str">
        <f t="shared" si="13"/>
        <v>-</v>
      </c>
      <c r="AM28" s="264">
        <f t="shared" si="14"/>
        <v>850334</v>
      </c>
      <c r="AN28" s="118">
        <v>0</v>
      </c>
      <c r="AO28" s="118">
        <v>0</v>
      </c>
      <c r="AP28" s="118">
        <v>719824</v>
      </c>
      <c r="AQ28" s="118">
        <v>90435</v>
      </c>
      <c r="AR28" s="118">
        <v>40075</v>
      </c>
      <c r="AS28" s="247">
        <v>0</v>
      </c>
      <c r="AT28" s="51">
        <v>0</v>
      </c>
      <c r="AU28" s="51">
        <v>0</v>
      </c>
      <c r="AV28" s="51">
        <v>0</v>
      </c>
      <c r="AW28" s="51">
        <v>0</v>
      </c>
      <c r="AX28" s="267">
        <f t="shared" si="15"/>
        <v>1</v>
      </c>
      <c r="AY28" s="160"/>
      <c r="AZ28" s="161" t="s">
        <v>41</v>
      </c>
      <c r="BA28" s="268" t="s">
        <v>574</v>
      </c>
      <c r="BB28" s="268" t="s">
        <v>640</v>
      </c>
      <c r="BC28" s="190" t="str">
        <f t="shared" si="16"/>
        <v>SI</v>
      </c>
      <c r="BD28" s="191" t="str">
        <f t="shared" si="17"/>
        <v>NO</v>
      </c>
      <c r="BE28" s="162">
        <f>IF(B28=B27,0,1)</f>
        <v>1</v>
      </c>
      <c r="BF28" s="163" t="s">
        <v>364</v>
      </c>
    </row>
    <row r="29" spans="1:58" ht="135" x14ac:dyDescent="0.25">
      <c r="A29" s="115" t="str">
        <f>+VLOOKUP(B29,'[1]Detalle TD'!$B$1:$C$75,2,)</f>
        <v>Agua Potable Rural</v>
      </c>
      <c r="B29" s="115">
        <v>30485110</v>
      </c>
      <c r="C29" s="117" t="s">
        <v>537</v>
      </c>
      <c r="D29" s="117" t="s">
        <v>144</v>
      </c>
      <c r="E29" s="108" t="s">
        <v>298</v>
      </c>
      <c r="F29" s="106" t="s">
        <v>56</v>
      </c>
      <c r="G29" s="106" t="s">
        <v>89</v>
      </c>
      <c r="H29" s="106" t="s">
        <v>37</v>
      </c>
      <c r="I29" s="194" t="s">
        <v>40</v>
      </c>
      <c r="J29" s="195">
        <v>2528</v>
      </c>
      <c r="K29" s="194">
        <v>773</v>
      </c>
      <c r="L29" s="196">
        <f t="shared" si="11"/>
        <v>0.30577531645569622</v>
      </c>
      <c r="M29" s="194">
        <v>3</v>
      </c>
      <c r="N29" s="194" t="s">
        <v>35</v>
      </c>
      <c r="O29" s="195">
        <v>604</v>
      </c>
      <c r="P29" s="310" t="s">
        <v>5</v>
      </c>
      <c r="Q29" s="310" t="s">
        <v>216</v>
      </c>
      <c r="R29" s="310" t="s">
        <v>101</v>
      </c>
      <c r="S29" s="326">
        <v>5191442</v>
      </c>
      <c r="T29" s="280">
        <v>43739</v>
      </c>
      <c r="U29" s="280">
        <v>44545</v>
      </c>
      <c r="V29" s="281">
        <v>1</v>
      </c>
      <c r="W29" s="110" t="s">
        <v>354</v>
      </c>
      <c r="X29" s="118">
        <v>0</v>
      </c>
      <c r="Y29" s="118">
        <v>0</v>
      </c>
      <c r="Z29" s="118">
        <v>0</v>
      </c>
      <c r="AA29" s="118">
        <v>0</v>
      </c>
      <c r="AB29" s="118">
        <v>0</v>
      </c>
      <c r="AC29" s="51">
        <v>0</v>
      </c>
      <c r="AD29" s="51">
        <v>0</v>
      </c>
      <c r="AE29" s="51">
        <v>0</v>
      </c>
      <c r="AF29" s="51">
        <v>0</v>
      </c>
      <c r="AG29" s="51">
        <v>0</v>
      </c>
      <c r="AH29" s="51">
        <v>0</v>
      </c>
      <c r="AI29" s="51">
        <v>0</v>
      </c>
      <c r="AJ29" s="51">
        <v>0</v>
      </c>
      <c r="AK29" s="248">
        <f t="shared" si="12"/>
        <v>0</v>
      </c>
      <c r="AL29" s="249" t="str">
        <f t="shared" si="13"/>
        <v>-</v>
      </c>
      <c r="AM29" s="264">
        <f t="shared" si="14"/>
        <v>6218222</v>
      </c>
      <c r="AN29" s="118">
        <v>0</v>
      </c>
      <c r="AO29" s="118">
        <v>0</v>
      </c>
      <c r="AP29" s="118">
        <v>1082342</v>
      </c>
      <c r="AQ29" s="118">
        <v>3606618</v>
      </c>
      <c r="AR29" s="118">
        <v>1529262</v>
      </c>
      <c r="AS29" s="247">
        <v>0</v>
      </c>
      <c r="AT29" s="51">
        <v>0</v>
      </c>
      <c r="AU29" s="51">
        <v>0</v>
      </c>
      <c r="AV29" s="51">
        <v>0</v>
      </c>
      <c r="AW29" s="51">
        <v>0</v>
      </c>
      <c r="AX29" s="267">
        <f t="shared" si="15"/>
        <v>1</v>
      </c>
      <c r="AY29" s="160"/>
      <c r="AZ29" s="161" t="s">
        <v>41</v>
      </c>
      <c r="BA29" s="268" t="s">
        <v>574</v>
      </c>
      <c r="BB29" s="268" t="s">
        <v>640</v>
      </c>
      <c r="BC29" s="190" t="str">
        <f t="shared" si="16"/>
        <v>SI</v>
      </c>
      <c r="BD29" s="191" t="str">
        <f t="shared" si="17"/>
        <v>NO</v>
      </c>
      <c r="BE29" s="162">
        <f>IF(B29=B28,0,1)</f>
        <v>1</v>
      </c>
      <c r="BF29" s="163" t="s">
        <v>364</v>
      </c>
    </row>
    <row r="30" spans="1:58" ht="45" x14ac:dyDescent="0.25">
      <c r="A30" s="115" t="str">
        <f>+VLOOKUP(B30,'[1]Detalle TD'!$B$1:$C$75,2,)</f>
        <v>Agua Potable Rural</v>
      </c>
      <c r="B30" s="115">
        <v>40000627</v>
      </c>
      <c r="C30" s="117" t="s">
        <v>538</v>
      </c>
      <c r="D30" s="117" t="s">
        <v>144</v>
      </c>
      <c r="E30" s="108" t="s">
        <v>298</v>
      </c>
      <c r="F30" s="106" t="s">
        <v>56</v>
      </c>
      <c r="G30" s="106" t="s">
        <v>203</v>
      </c>
      <c r="H30" s="106" t="s">
        <v>37</v>
      </c>
      <c r="I30" s="194" t="s">
        <v>40</v>
      </c>
      <c r="J30" s="195">
        <v>235</v>
      </c>
      <c r="K30" s="194">
        <v>12</v>
      </c>
      <c r="L30" s="196">
        <f t="shared" si="11"/>
        <v>5.106382978723404E-2</v>
      </c>
      <c r="M30" s="194">
        <v>0</v>
      </c>
      <c r="N30" s="194" t="s">
        <v>35</v>
      </c>
      <c r="O30" s="195">
        <v>56</v>
      </c>
      <c r="P30" s="310" t="s">
        <v>5</v>
      </c>
      <c r="Q30" s="310" t="s">
        <v>5</v>
      </c>
      <c r="R30" s="310" t="s">
        <v>101</v>
      </c>
      <c r="S30" s="326">
        <v>406413</v>
      </c>
      <c r="T30" s="280">
        <v>43814</v>
      </c>
      <c r="U30" s="280">
        <v>44144</v>
      </c>
      <c r="V30" s="281">
        <v>1</v>
      </c>
      <c r="W30" s="110" t="s">
        <v>354</v>
      </c>
      <c r="X30" s="118">
        <v>0</v>
      </c>
      <c r="Y30" s="118">
        <v>0</v>
      </c>
      <c r="Z30" s="118">
        <v>0</v>
      </c>
      <c r="AA30" s="118">
        <v>0</v>
      </c>
      <c r="AB30" s="118">
        <v>0</v>
      </c>
      <c r="AC30" s="51">
        <v>0</v>
      </c>
      <c r="AD30" s="51">
        <v>0</v>
      </c>
      <c r="AE30" s="51">
        <v>0</v>
      </c>
      <c r="AF30" s="51">
        <v>0</v>
      </c>
      <c r="AG30" s="51">
        <v>0</v>
      </c>
      <c r="AH30" s="51">
        <v>0</v>
      </c>
      <c r="AI30" s="51">
        <v>0</v>
      </c>
      <c r="AJ30" s="51">
        <v>0</v>
      </c>
      <c r="AK30" s="248">
        <f t="shared" si="12"/>
        <v>0</v>
      </c>
      <c r="AL30" s="249" t="str">
        <f t="shared" si="13"/>
        <v>-</v>
      </c>
      <c r="AM30" s="264">
        <f t="shared" si="14"/>
        <v>406413</v>
      </c>
      <c r="AN30" s="118">
        <v>0</v>
      </c>
      <c r="AO30" s="118">
        <v>0</v>
      </c>
      <c r="AP30" s="118">
        <v>0</v>
      </c>
      <c r="AQ30" s="118">
        <v>402812</v>
      </c>
      <c r="AR30" s="118">
        <v>3601</v>
      </c>
      <c r="AS30" s="247">
        <v>0</v>
      </c>
      <c r="AT30" s="51">
        <v>0</v>
      </c>
      <c r="AU30" s="51">
        <v>0</v>
      </c>
      <c r="AV30" s="51">
        <v>0</v>
      </c>
      <c r="AW30" s="51">
        <v>0</v>
      </c>
      <c r="AX30" s="267">
        <f t="shared" si="15"/>
        <v>1</v>
      </c>
      <c r="AY30" s="160"/>
      <c r="AZ30" s="161" t="s">
        <v>41</v>
      </c>
      <c r="BA30" s="268" t="s">
        <v>574</v>
      </c>
      <c r="BB30" s="268" t="s">
        <v>640</v>
      </c>
      <c r="BC30" s="190" t="str">
        <f t="shared" si="16"/>
        <v>SI</v>
      </c>
      <c r="BD30" s="191" t="str">
        <f t="shared" si="17"/>
        <v>NO</v>
      </c>
      <c r="BE30" s="162">
        <f>IF(B30=B29,0,1)</f>
        <v>1</v>
      </c>
      <c r="BF30" s="163" t="s">
        <v>364</v>
      </c>
    </row>
    <row r="31" spans="1:58" ht="60" x14ac:dyDescent="0.25">
      <c r="A31" s="287" t="str">
        <f>+VLOOKUP(B31,'[1]Detalle TD'!$B$1:$C$75,2,)</f>
        <v>Agua Potable Rural</v>
      </c>
      <c r="B31" s="287">
        <v>40007532</v>
      </c>
      <c r="C31" s="329" t="s">
        <v>539</v>
      </c>
      <c r="D31" s="329" t="s">
        <v>144</v>
      </c>
      <c r="E31" s="305" t="s">
        <v>298</v>
      </c>
      <c r="F31" s="306" t="s">
        <v>56</v>
      </c>
      <c r="G31" s="306" t="s">
        <v>207</v>
      </c>
      <c r="H31" s="306" t="s">
        <v>37</v>
      </c>
      <c r="I31" s="307" t="s">
        <v>121</v>
      </c>
      <c r="J31" s="290">
        <v>735</v>
      </c>
      <c r="K31" s="290">
        <f t="shared" ref="K31" si="18">J31*L31</f>
        <v>110.25</v>
      </c>
      <c r="L31" s="291">
        <v>0.15</v>
      </c>
      <c r="M31" s="307">
        <v>0</v>
      </c>
      <c r="N31" s="307" t="s">
        <v>595</v>
      </c>
      <c r="O31" s="290">
        <v>175</v>
      </c>
      <c r="P31" s="307" t="s">
        <v>5</v>
      </c>
      <c r="Q31" s="307" t="s">
        <v>5</v>
      </c>
      <c r="R31" s="307" t="s">
        <v>101</v>
      </c>
      <c r="S31" s="297">
        <v>788523</v>
      </c>
      <c r="T31" s="294">
        <v>44075</v>
      </c>
      <c r="U31" s="294">
        <v>44287</v>
      </c>
      <c r="V31" s="295">
        <v>1</v>
      </c>
      <c r="W31" s="296" t="s">
        <v>354</v>
      </c>
      <c r="X31" s="298">
        <v>0</v>
      </c>
      <c r="Y31" s="298">
        <v>0</v>
      </c>
      <c r="Z31" s="298">
        <v>0</v>
      </c>
      <c r="AA31" s="298">
        <v>0</v>
      </c>
      <c r="AB31" s="298">
        <v>0</v>
      </c>
      <c r="AC31" s="299">
        <v>0</v>
      </c>
      <c r="AD31" s="299">
        <v>0</v>
      </c>
      <c r="AE31" s="299">
        <v>0</v>
      </c>
      <c r="AF31" s="299">
        <v>0</v>
      </c>
      <c r="AG31" s="299">
        <v>0</v>
      </c>
      <c r="AH31" s="299">
        <v>0</v>
      </c>
      <c r="AI31" s="299">
        <v>0</v>
      </c>
      <c r="AJ31" s="299">
        <v>0</v>
      </c>
      <c r="AK31" s="248">
        <f t="shared" si="12"/>
        <v>0</v>
      </c>
      <c r="AL31" s="249" t="str">
        <f t="shared" si="13"/>
        <v>-</v>
      </c>
      <c r="AM31" s="300">
        <f t="shared" si="14"/>
        <v>941259</v>
      </c>
      <c r="AN31" s="298">
        <v>0</v>
      </c>
      <c r="AO31" s="298">
        <v>40000</v>
      </c>
      <c r="AP31" s="298">
        <v>0</v>
      </c>
      <c r="AQ31" s="298">
        <v>57250</v>
      </c>
      <c r="AR31" s="298">
        <v>844009</v>
      </c>
      <c r="AS31" s="301">
        <v>0</v>
      </c>
      <c r="AT31" s="299">
        <v>0</v>
      </c>
      <c r="AU31" s="299">
        <v>0</v>
      </c>
      <c r="AV31" s="299">
        <v>0</v>
      </c>
      <c r="AW31" s="299">
        <v>0</v>
      </c>
      <c r="AX31" s="267">
        <f t="shared" si="15"/>
        <v>1</v>
      </c>
      <c r="AY31" s="302"/>
      <c r="AZ31" s="303" t="s">
        <v>41</v>
      </c>
      <c r="BA31" s="304" t="s">
        <v>574</v>
      </c>
      <c r="BB31" s="304" t="s">
        <v>640</v>
      </c>
      <c r="BC31" s="190" t="str">
        <f t="shared" si="16"/>
        <v>SI</v>
      </c>
      <c r="BD31" s="191" t="str">
        <f t="shared" si="17"/>
        <v>NO</v>
      </c>
      <c r="BE31" s="162">
        <f>IF(B31=B30,0,1)</f>
        <v>1</v>
      </c>
      <c r="BF31" s="163" t="s">
        <v>364</v>
      </c>
    </row>
    <row r="32" spans="1:58" ht="135" x14ac:dyDescent="0.25">
      <c r="A32" s="115" t="str">
        <f>+VLOOKUP(B32,'[1]Detalle TD'!$B$1:$C$75,2,)</f>
        <v>Agua Potable Rural</v>
      </c>
      <c r="B32" s="115">
        <v>30458784</v>
      </c>
      <c r="C32" s="111" t="s">
        <v>540</v>
      </c>
      <c r="D32" s="107" t="s">
        <v>144</v>
      </c>
      <c r="E32" s="108" t="s">
        <v>298</v>
      </c>
      <c r="F32" s="106" t="s">
        <v>57</v>
      </c>
      <c r="G32" s="106" t="s">
        <v>186</v>
      </c>
      <c r="H32" s="106" t="s">
        <v>37</v>
      </c>
      <c r="I32" s="212" t="s">
        <v>40</v>
      </c>
      <c r="J32" s="210">
        <v>4492</v>
      </c>
      <c r="K32" s="212">
        <v>3009</v>
      </c>
      <c r="L32" s="230">
        <f t="shared" si="11"/>
        <v>0.66985752448797864</v>
      </c>
      <c r="M32" s="212">
        <v>6</v>
      </c>
      <c r="N32" s="212" t="s">
        <v>35</v>
      </c>
      <c r="O32" s="210">
        <v>1123</v>
      </c>
      <c r="P32" s="311" t="s">
        <v>5</v>
      </c>
      <c r="Q32" s="311" t="s">
        <v>5</v>
      </c>
      <c r="R32" s="212" t="s">
        <v>101</v>
      </c>
      <c r="S32" s="213">
        <v>4211448</v>
      </c>
      <c r="T32" s="231">
        <v>43334</v>
      </c>
      <c r="U32" s="312">
        <v>44256</v>
      </c>
      <c r="V32" s="284">
        <v>0.93</v>
      </c>
      <c r="W32" s="110" t="s">
        <v>354</v>
      </c>
      <c r="X32" s="118">
        <v>0</v>
      </c>
      <c r="Y32" s="118">
        <v>0</v>
      </c>
      <c r="Z32" s="118">
        <v>0</v>
      </c>
      <c r="AA32" s="118">
        <v>0</v>
      </c>
      <c r="AB32" s="118">
        <v>0</v>
      </c>
      <c r="AC32" s="51">
        <v>0</v>
      </c>
      <c r="AD32" s="51">
        <v>0</v>
      </c>
      <c r="AE32" s="51">
        <v>0</v>
      </c>
      <c r="AF32" s="51">
        <v>0</v>
      </c>
      <c r="AG32" s="51">
        <v>0</v>
      </c>
      <c r="AH32" s="51">
        <v>0</v>
      </c>
      <c r="AI32" s="51">
        <v>0</v>
      </c>
      <c r="AJ32" s="51">
        <v>0</v>
      </c>
      <c r="AK32" s="248">
        <f t="shared" si="12"/>
        <v>0</v>
      </c>
      <c r="AL32" s="249" t="str">
        <f t="shared" si="13"/>
        <v>-</v>
      </c>
      <c r="AM32" s="264">
        <f t="shared" si="14"/>
        <v>3526133</v>
      </c>
      <c r="AN32" s="118">
        <v>0</v>
      </c>
      <c r="AO32" s="118">
        <v>739139</v>
      </c>
      <c r="AP32" s="118">
        <v>2428657</v>
      </c>
      <c r="AQ32" s="118">
        <v>115150</v>
      </c>
      <c r="AR32" s="118">
        <v>243187</v>
      </c>
      <c r="AS32" s="247">
        <v>0</v>
      </c>
      <c r="AT32" s="51">
        <v>0</v>
      </c>
      <c r="AU32" s="51">
        <v>0</v>
      </c>
      <c r="AV32" s="51">
        <v>0</v>
      </c>
      <c r="AW32" s="51">
        <v>0</v>
      </c>
      <c r="AX32" s="267">
        <f t="shared" si="15"/>
        <v>1</v>
      </c>
      <c r="AY32" s="160"/>
      <c r="AZ32" s="161" t="s">
        <v>41</v>
      </c>
      <c r="BA32" s="268" t="s">
        <v>574</v>
      </c>
      <c r="BB32" s="268" t="s">
        <v>640</v>
      </c>
      <c r="BC32" s="190" t="str">
        <f t="shared" si="16"/>
        <v>SI</v>
      </c>
      <c r="BD32" s="191" t="str">
        <f t="shared" si="17"/>
        <v>NO</v>
      </c>
      <c r="BE32" s="162">
        <f>IF(B32=B31,0,1)</f>
        <v>1</v>
      </c>
      <c r="BF32" s="163" t="s">
        <v>364</v>
      </c>
    </row>
    <row r="33" spans="1:58" ht="60" x14ac:dyDescent="0.25">
      <c r="A33" s="115" t="str">
        <f>+VLOOKUP(B33,'[1]Detalle TD'!$B$1:$C$75,2,)</f>
        <v>Agua Potable Rural</v>
      </c>
      <c r="B33" s="115">
        <v>30485885</v>
      </c>
      <c r="C33" s="117" t="s">
        <v>541</v>
      </c>
      <c r="D33" s="117" t="s">
        <v>144</v>
      </c>
      <c r="E33" s="108" t="s">
        <v>298</v>
      </c>
      <c r="F33" s="106" t="s">
        <v>57</v>
      </c>
      <c r="G33" s="106" t="s">
        <v>194</v>
      </c>
      <c r="H33" s="106" t="s">
        <v>37</v>
      </c>
      <c r="I33" s="194" t="s">
        <v>40</v>
      </c>
      <c r="J33" s="195">
        <v>1651</v>
      </c>
      <c r="K33" s="194">
        <v>1053</v>
      </c>
      <c r="L33" s="196">
        <f t="shared" si="11"/>
        <v>0.63779527559055116</v>
      </c>
      <c r="M33" s="194">
        <v>3</v>
      </c>
      <c r="N33" s="194" t="s">
        <v>35</v>
      </c>
      <c r="O33" s="195">
        <v>393</v>
      </c>
      <c r="P33" s="310" t="s">
        <v>5</v>
      </c>
      <c r="Q33" s="310" t="s">
        <v>5</v>
      </c>
      <c r="R33" s="194" t="s">
        <v>101</v>
      </c>
      <c r="S33" s="198">
        <v>3623038</v>
      </c>
      <c r="T33" s="201">
        <v>43646</v>
      </c>
      <c r="U33" s="283">
        <v>44245</v>
      </c>
      <c r="V33" s="281">
        <v>0.88</v>
      </c>
      <c r="W33" s="110" t="s">
        <v>354</v>
      </c>
      <c r="X33" s="118">
        <v>420525</v>
      </c>
      <c r="Y33" s="118">
        <v>0</v>
      </c>
      <c r="Z33" s="118">
        <v>0</v>
      </c>
      <c r="AA33" s="118">
        <v>0</v>
      </c>
      <c r="AB33" s="118">
        <v>41220</v>
      </c>
      <c r="AC33" s="51">
        <v>0</v>
      </c>
      <c r="AD33" s="51">
        <v>41220</v>
      </c>
      <c r="AE33" s="51">
        <v>41220</v>
      </c>
      <c r="AF33" s="51">
        <v>41220</v>
      </c>
      <c r="AG33" s="51">
        <v>41220</v>
      </c>
      <c r="AH33" s="51">
        <v>41220</v>
      </c>
      <c r="AI33" s="51">
        <v>90764</v>
      </c>
      <c r="AJ33" s="51">
        <v>82441</v>
      </c>
      <c r="AK33" s="248">
        <f t="shared" si="12"/>
        <v>420525</v>
      </c>
      <c r="AL33" s="249">
        <f t="shared" si="13"/>
        <v>9.8000000000000004E-2</v>
      </c>
      <c r="AM33" s="264">
        <f t="shared" si="14"/>
        <v>3626492</v>
      </c>
      <c r="AN33" s="118">
        <v>0</v>
      </c>
      <c r="AO33" s="118">
        <v>0</v>
      </c>
      <c r="AP33" s="118">
        <v>1337429</v>
      </c>
      <c r="AQ33" s="118">
        <v>1070924</v>
      </c>
      <c r="AR33" s="118">
        <v>797614</v>
      </c>
      <c r="AS33" s="247">
        <v>420525</v>
      </c>
      <c r="AT33" s="51">
        <v>0</v>
      </c>
      <c r="AU33" s="51">
        <v>0</v>
      </c>
      <c r="AV33" s="51">
        <v>0</v>
      </c>
      <c r="AW33" s="51">
        <v>0</v>
      </c>
      <c r="AX33" s="267">
        <f t="shared" si="15"/>
        <v>0.89540718689025101</v>
      </c>
      <c r="AY33" s="160"/>
      <c r="AZ33" s="161" t="s">
        <v>41</v>
      </c>
      <c r="BA33" s="268" t="s">
        <v>574</v>
      </c>
      <c r="BB33" s="268" t="s">
        <v>640</v>
      </c>
      <c r="BC33" s="190" t="str">
        <f t="shared" si="16"/>
        <v>SI</v>
      </c>
      <c r="BD33" s="191" t="str">
        <f t="shared" si="17"/>
        <v>NO</v>
      </c>
      <c r="BE33" s="162">
        <f>IF(B33=B32,0,1)</f>
        <v>1</v>
      </c>
      <c r="BF33" s="163" t="s">
        <v>364</v>
      </c>
    </row>
    <row r="34" spans="1:58" ht="90" x14ac:dyDescent="0.25">
      <c r="A34" s="115" t="str">
        <f>+VLOOKUP(B34,'[1]Detalle TD'!$B$1:$C$75,2,)</f>
        <v>Agua Potable Rural</v>
      </c>
      <c r="B34" s="115">
        <v>30488759</v>
      </c>
      <c r="C34" s="142" t="s">
        <v>542</v>
      </c>
      <c r="D34" s="117" t="s">
        <v>144</v>
      </c>
      <c r="E34" s="108" t="s">
        <v>298</v>
      </c>
      <c r="F34" s="106" t="s">
        <v>57</v>
      </c>
      <c r="G34" s="106" t="s">
        <v>197</v>
      </c>
      <c r="H34" s="106" t="s">
        <v>37</v>
      </c>
      <c r="I34" s="215" t="s">
        <v>40</v>
      </c>
      <c r="J34" s="216">
        <v>2297</v>
      </c>
      <c r="K34" s="215">
        <v>911</v>
      </c>
      <c r="L34" s="217">
        <f t="shared" si="11"/>
        <v>0.39660426643447977</v>
      </c>
      <c r="M34" s="215">
        <v>6</v>
      </c>
      <c r="N34" s="215" t="s">
        <v>35</v>
      </c>
      <c r="O34" s="216">
        <v>547</v>
      </c>
      <c r="P34" s="317" t="s">
        <v>5</v>
      </c>
      <c r="Q34" s="317" t="s">
        <v>5</v>
      </c>
      <c r="R34" s="215" t="s">
        <v>101</v>
      </c>
      <c r="S34" s="218">
        <v>3236709</v>
      </c>
      <c r="T34" s="232">
        <v>43656</v>
      </c>
      <c r="U34" s="316">
        <v>44288</v>
      </c>
      <c r="V34" s="285">
        <v>0.6</v>
      </c>
      <c r="W34" s="110" t="s">
        <v>354</v>
      </c>
      <c r="X34" s="118">
        <v>687006</v>
      </c>
      <c r="Y34" s="118">
        <v>0</v>
      </c>
      <c r="Z34" s="118">
        <v>0</v>
      </c>
      <c r="AA34" s="118">
        <v>0</v>
      </c>
      <c r="AB34" s="118">
        <v>0</v>
      </c>
      <c r="AC34" s="51">
        <v>0</v>
      </c>
      <c r="AD34" s="51">
        <v>0</v>
      </c>
      <c r="AE34" s="51">
        <v>114500</v>
      </c>
      <c r="AF34" s="51">
        <v>114500</v>
      </c>
      <c r="AG34" s="51">
        <v>114500</v>
      </c>
      <c r="AH34" s="51">
        <v>114500</v>
      </c>
      <c r="AI34" s="51">
        <v>114500</v>
      </c>
      <c r="AJ34" s="51">
        <v>114506</v>
      </c>
      <c r="AK34" s="248">
        <f t="shared" si="12"/>
        <v>687006</v>
      </c>
      <c r="AL34" s="249">
        <f t="shared" si="13"/>
        <v>0</v>
      </c>
      <c r="AM34" s="264">
        <f t="shared" si="14"/>
        <v>3081719</v>
      </c>
      <c r="AN34" s="118">
        <v>0</v>
      </c>
      <c r="AO34" s="118">
        <v>0</v>
      </c>
      <c r="AP34" s="118">
        <v>218556</v>
      </c>
      <c r="AQ34" s="118">
        <v>1504290</v>
      </c>
      <c r="AR34" s="118">
        <v>671867</v>
      </c>
      <c r="AS34" s="247">
        <v>687006</v>
      </c>
      <c r="AT34" s="51">
        <v>0</v>
      </c>
      <c r="AU34" s="51">
        <v>0</v>
      </c>
      <c r="AV34" s="51">
        <v>0</v>
      </c>
      <c r="AW34" s="51">
        <v>0</v>
      </c>
      <c r="AX34" s="267">
        <f t="shared" si="15"/>
        <v>0.77707052460006898</v>
      </c>
      <c r="AY34" s="160"/>
      <c r="AZ34" s="161" t="s">
        <v>41</v>
      </c>
      <c r="BA34" s="268" t="s">
        <v>574</v>
      </c>
      <c r="BB34" s="268" t="s">
        <v>640</v>
      </c>
      <c r="BC34" s="190" t="str">
        <f t="shared" si="16"/>
        <v>SI</v>
      </c>
      <c r="BD34" s="191" t="str">
        <f t="shared" si="17"/>
        <v>NO</v>
      </c>
      <c r="BE34" s="162">
        <f>IF(B34=B33,0,1)</f>
        <v>1</v>
      </c>
      <c r="BF34" s="163" t="s">
        <v>364</v>
      </c>
    </row>
    <row r="35" spans="1:58" ht="75" x14ac:dyDescent="0.25">
      <c r="A35" s="115" t="str">
        <f>+VLOOKUP(B35,'[1]Detalle TD'!$B$1:$C$75,2,)</f>
        <v>Agua Potable Rural</v>
      </c>
      <c r="B35" s="115">
        <v>40000292</v>
      </c>
      <c r="C35" s="117" t="s">
        <v>543</v>
      </c>
      <c r="D35" s="117" t="s">
        <v>144</v>
      </c>
      <c r="E35" s="108" t="s">
        <v>298</v>
      </c>
      <c r="F35" s="106" t="s">
        <v>58</v>
      </c>
      <c r="G35" s="106" t="s">
        <v>202</v>
      </c>
      <c r="H35" s="106" t="s">
        <v>37</v>
      </c>
      <c r="I35" s="194" t="s">
        <v>40</v>
      </c>
      <c r="J35" s="195">
        <v>1382</v>
      </c>
      <c r="K35" s="194">
        <v>206</v>
      </c>
      <c r="L35" s="196">
        <f t="shared" si="11"/>
        <v>0.14905933429811866</v>
      </c>
      <c r="M35" s="194">
        <v>14</v>
      </c>
      <c r="N35" s="194" t="s">
        <v>35</v>
      </c>
      <c r="O35" s="195">
        <v>329</v>
      </c>
      <c r="P35" s="310" t="s">
        <v>5</v>
      </c>
      <c r="Q35" s="310" t="s">
        <v>5</v>
      </c>
      <c r="R35" s="310" t="s">
        <v>101</v>
      </c>
      <c r="S35" s="326">
        <v>1484252</v>
      </c>
      <c r="T35" s="280">
        <v>43814</v>
      </c>
      <c r="U35" s="280">
        <v>44471</v>
      </c>
      <c r="V35" s="281">
        <v>1</v>
      </c>
      <c r="W35" s="110" t="s">
        <v>354</v>
      </c>
      <c r="X35" s="118">
        <v>0</v>
      </c>
      <c r="Y35" s="118">
        <v>0</v>
      </c>
      <c r="Z35" s="118">
        <v>0</v>
      </c>
      <c r="AA35" s="118">
        <v>0</v>
      </c>
      <c r="AB35" s="118">
        <v>0</v>
      </c>
      <c r="AC35" s="51">
        <v>0</v>
      </c>
      <c r="AD35" s="51">
        <v>0</v>
      </c>
      <c r="AE35" s="51">
        <v>0</v>
      </c>
      <c r="AF35" s="51">
        <v>0</v>
      </c>
      <c r="AG35" s="51">
        <v>0</v>
      </c>
      <c r="AH35" s="51">
        <v>0</v>
      </c>
      <c r="AI35" s="51">
        <v>0</v>
      </c>
      <c r="AJ35" s="51">
        <v>0</v>
      </c>
      <c r="AK35" s="248">
        <f t="shared" si="12"/>
        <v>0</v>
      </c>
      <c r="AL35" s="249" t="str">
        <f t="shared" si="13"/>
        <v>-</v>
      </c>
      <c r="AM35" s="264">
        <f t="shared" si="14"/>
        <v>1665092</v>
      </c>
      <c r="AN35" s="118">
        <v>0</v>
      </c>
      <c r="AO35" s="118">
        <v>0</v>
      </c>
      <c r="AP35" s="118">
        <v>0</v>
      </c>
      <c r="AQ35" s="118">
        <v>705322</v>
      </c>
      <c r="AR35" s="118">
        <v>959770</v>
      </c>
      <c r="AS35" s="247">
        <v>0</v>
      </c>
      <c r="AT35" s="51">
        <v>0</v>
      </c>
      <c r="AU35" s="51">
        <v>0</v>
      </c>
      <c r="AV35" s="51">
        <v>0</v>
      </c>
      <c r="AW35" s="51">
        <v>0</v>
      </c>
      <c r="AX35" s="267">
        <f t="shared" si="15"/>
        <v>1</v>
      </c>
      <c r="AY35" s="160"/>
      <c r="AZ35" s="161" t="s">
        <v>41</v>
      </c>
      <c r="BA35" s="268" t="s">
        <v>574</v>
      </c>
      <c r="BB35" s="268" t="s">
        <v>640</v>
      </c>
      <c r="BC35" s="190" t="str">
        <f t="shared" si="16"/>
        <v>SI</v>
      </c>
      <c r="BD35" s="191" t="str">
        <f t="shared" si="17"/>
        <v>NO</v>
      </c>
      <c r="BE35" s="162">
        <f>IF(B35=B34,0,1)</f>
        <v>1</v>
      </c>
      <c r="BF35" s="163" t="s">
        <v>364</v>
      </c>
    </row>
    <row r="36" spans="1:58" ht="75" x14ac:dyDescent="0.25">
      <c r="A36" s="115" t="str">
        <f>+VLOOKUP(B36,'[1]Detalle TD'!$B$1:$C$75,2,)</f>
        <v>Agua Potable Rural</v>
      </c>
      <c r="B36" s="115">
        <v>30441773</v>
      </c>
      <c r="C36" s="107" t="s">
        <v>544</v>
      </c>
      <c r="D36" s="107" t="s">
        <v>144</v>
      </c>
      <c r="E36" s="108" t="s">
        <v>298</v>
      </c>
      <c r="F36" s="106" t="s">
        <v>64</v>
      </c>
      <c r="G36" s="106" t="s">
        <v>185</v>
      </c>
      <c r="H36" s="106" t="s">
        <v>37</v>
      </c>
      <c r="I36" s="194" t="s">
        <v>40</v>
      </c>
      <c r="J36" s="195">
        <v>2576</v>
      </c>
      <c r="K36" s="194">
        <v>1004</v>
      </c>
      <c r="L36" s="196">
        <f t="shared" si="11"/>
        <v>0.38975155279503104</v>
      </c>
      <c r="M36" s="194">
        <v>9</v>
      </c>
      <c r="N36" s="194" t="s">
        <v>35</v>
      </c>
      <c r="O36" s="195">
        <v>644</v>
      </c>
      <c r="P36" s="310" t="s">
        <v>93</v>
      </c>
      <c r="Q36" s="310" t="s">
        <v>92</v>
      </c>
      <c r="R36" s="194" t="s">
        <v>101</v>
      </c>
      <c r="S36" s="198">
        <v>3793501.5290000001</v>
      </c>
      <c r="T36" s="201">
        <v>42921</v>
      </c>
      <c r="U36" s="283">
        <v>43739</v>
      </c>
      <c r="V36" s="281">
        <v>1</v>
      </c>
      <c r="W36" s="110" t="s">
        <v>354</v>
      </c>
      <c r="X36" s="118">
        <v>0</v>
      </c>
      <c r="Y36" s="118">
        <v>0</v>
      </c>
      <c r="Z36" s="118">
        <v>0</v>
      </c>
      <c r="AA36" s="118">
        <v>0</v>
      </c>
      <c r="AB36" s="118">
        <v>0</v>
      </c>
      <c r="AC36" s="51">
        <v>0</v>
      </c>
      <c r="AD36" s="51">
        <v>0</v>
      </c>
      <c r="AE36" s="51">
        <v>0</v>
      </c>
      <c r="AF36" s="51">
        <v>0</v>
      </c>
      <c r="AG36" s="51">
        <v>0</v>
      </c>
      <c r="AH36" s="51">
        <v>0</v>
      </c>
      <c r="AI36" s="51">
        <v>0</v>
      </c>
      <c r="AJ36" s="51">
        <v>0</v>
      </c>
      <c r="AK36" s="248">
        <f t="shared" si="12"/>
        <v>0</v>
      </c>
      <c r="AL36" s="249" t="str">
        <f t="shared" si="13"/>
        <v>-</v>
      </c>
      <c r="AM36" s="264">
        <f t="shared" si="14"/>
        <v>4484311</v>
      </c>
      <c r="AN36" s="118">
        <v>254201</v>
      </c>
      <c r="AO36" s="118">
        <v>2729831</v>
      </c>
      <c r="AP36" s="118">
        <v>1192916</v>
      </c>
      <c r="AQ36" s="118">
        <v>34041</v>
      </c>
      <c r="AR36" s="118">
        <v>273322</v>
      </c>
      <c r="AS36" s="247">
        <v>0</v>
      </c>
      <c r="AT36" s="51">
        <v>0</v>
      </c>
      <c r="AU36" s="51">
        <v>0</v>
      </c>
      <c r="AV36" s="51">
        <v>0</v>
      </c>
      <c r="AW36" s="51">
        <v>0</v>
      </c>
      <c r="AX36" s="267">
        <f t="shared" si="15"/>
        <v>1</v>
      </c>
      <c r="AY36" s="114"/>
      <c r="AZ36" s="161" t="s">
        <v>40</v>
      </c>
      <c r="BA36" s="268" t="s">
        <v>574</v>
      </c>
      <c r="BB36" s="268" t="s">
        <v>572</v>
      </c>
      <c r="BC36" s="190" t="str">
        <f t="shared" si="16"/>
        <v>SI</v>
      </c>
      <c r="BD36" s="191" t="str">
        <f t="shared" si="17"/>
        <v>NO</v>
      </c>
      <c r="BE36" s="162">
        <f>IF(B36=B35,0,1)</f>
        <v>1</v>
      </c>
      <c r="BF36" s="163" t="s">
        <v>364</v>
      </c>
    </row>
    <row r="37" spans="1:58" ht="45" x14ac:dyDescent="0.25">
      <c r="A37" s="115" t="str">
        <f>+VLOOKUP(B37,'[1]Detalle TD'!$B$1:$C$75,2,)</f>
        <v>Agua Potable Rural</v>
      </c>
      <c r="B37" s="115">
        <v>30484751</v>
      </c>
      <c r="C37" s="116" t="s">
        <v>545</v>
      </c>
      <c r="D37" s="116" t="s">
        <v>144</v>
      </c>
      <c r="E37" s="108" t="s">
        <v>298</v>
      </c>
      <c r="F37" s="106" t="s">
        <v>66</v>
      </c>
      <c r="G37" s="106" t="s">
        <v>193</v>
      </c>
      <c r="H37" s="106" t="s">
        <v>37</v>
      </c>
      <c r="I37" s="194" t="s">
        <v>40</v>
      </c>
      <c r="J37" s="195">
        <v>508</v>
      </c>
      <c r="K37" s="194">
        <v>289</v>
      </c>
      <c r="L37" s="196">
        <f t="shared" si="11"/>
        <v>0.56889763779527558</v>
      </c>
      <c r="M37" s="194">
        <v>1</v>
      </c>
      <c r="N37" s="194" t="s">
        <v>35</v>
      </c>
      <c r="O37" s="195">
        <v>127</v>
      </c>
      <c r="P37" s="310" t="s">
        <v>5</v>
      </c>
      <c r="Q37" s="310" t="s">
        <v>5</v>
      </c>
      <c r="R37" s="310" t="s">
        <v>101</v>
      </c>
      <c r="S37" s="326">
        <v>793447.99160999991</v>
      </c>
      <c r="T37" s="280">
        <v>43400</v>
      </c>
      <c r="U37" s="280">
        <v>44185</v>
      </c>
      <c r="V37" s="281">
        <v>1</v>
      </c>
      <c r="W37" s="110" t="s">
        <v>354</v>
      </c>
      <c r="X37" s="118">
        <v>0</v>
      </c>
      <c r="Y37" s="118">
        <v>0</v>
      </c>
      <c r="Z37" s="118">
        <v>0</v>
      </c>
      <c r="AA37" s="118">
        <v>0</v>
      </c>
      <c r="AB37" s="118">
        <v>0</v>
      </c>
      <c r="AC37" s="51">
        <v>0</v>
      </c>
      <c r="AD37" s="51">
        <v>0</v>
      </c>
      <c r="AE37" s="51">
        <v>0</v>
      </c>
      <c r="AF37" s="51">
        <v>0</v>
      </c>
      <c r="AG37" s="51">
        <v>0</v>
      </c>
      <c r="AH37" s="51">
        <v>0</v>
      </c>
      <c r="AI37" s="51">
        <v>0</v>
      </c>
      <c r="AJ37" s="51">
        <v>0</v>
      </c>
      <c r="AK37" s="248">
        <f t="shared" si="12"/>
        <v>0</v>
      </c>
      <c r="AL37" s="249" t="str">
        <f t="shared" si="13"/>
        <v>-</v>
      </c>
      <c r="AM37" s="264">
        <f t="shared" si="14"/>
        <v>1067039</v>
      </c>
      <c r="AN37" s="118">
        <v>0</v>
      </c>
      <c r="AO37" s="118">
        <v>70077</v>
      </c>
      <c r="AP37" s="118">
        <v>729306</v>
      </c>
      <c r="AQ37" s="118">
        <v>267656</v>
      </c>
      <c r="AR37" s="118">
        <v>0</v>
      </c>
      <c r="AS37" s="247">
        <v>0</v>
      </c>
      <c r="AT37" s="51">
        <v>0</v>
      </c>
      <c r="AU37" s="51">
        <v>0</v>
      </c>
      <c r="AV37" s="51">
        <v>0</v>
      </c>
      <c r="AW37" s="51">
        <v>0</v>
      </c>
      <c r="AX37" s="267">
        <f t="shared" si="15"/>
        <v>1</v>
      </c>
      <c r="AY37" s="111"/>
      <c r="AZ37" s="161" t="s">
        <v>41</v>
      </c>
      <c r="BA37" s="268" t="s">
        <v>574</v>
      </c>
      <c r="BB37" s="268" t="s">
        <v>640</v>
      </c>
      <c r="BC37" s="190" t="str">
        <f t="shared" si="16"/>
        <v>SI</v>
      </c>
      <c r="BD37" s="191" t="str">
        <f t="shared" si="17"/>
        <v>NO</v>
      </c>
      <c r="BE37" s="162">
        <f>IF(B37=B36,0,1)</f>
        <v>1</v>
      </c>
      <c r="BF37" s="163" t="s">
        <v>364</v>
      </c>
    </row>
    <row r="38" spans="1:58" ht="75" x14ac:dyDescent="0.25">
      <c r="A38" s="287" t="str">
        <f>+VLOOKUP(B38,'[1]Detalle TD'!$B$1:$C$75,2,)</f>
        <v>Agua Potable Rural</v>
      </c>
      <c r="B38" s="287">
        <v>40001395</v>
      </c>
      <c r="C38" s="329" t="s">
        <v>546</v>
      </c>
      <c r="D38" s="329" t="s">
        <v>144</v>
      </c>
      <c r="E38" s="305" t="s">
        <v>298</v>
      </c>
      <c r="F38" s="306" t="s">
        <v>66</v>
      </c>
      <c r="G38" s="306" t="s">
        <v>315</v>
      </c>
      <c r="H38" s="306" t="s">
        <v>37</v>
      </c>
      <c r="I38" s="307" t="s">
        <v>121</v>
      </c>
      <c r="J38" s="290">
        <v>1037</v>
      </c>
      <c r="K38" s="290">
        <f t="shared" ref="K38" si="19">J38*L38</f>
        <v>811.971</v>
      </c>
      <c r="L38" s="291">
        <v>0.78300000000000003</v>
      </c>
      <c r="M38" s="287">
        <v>6</v>
      </c>
      <c r="N38" s="307" t="s">
        <v>595</v>
      </c>
      <c r="O38" s="290">
        <v>247</v>
      </c>
      <c r="P38" s="307" t="s">
        <v>5</v>
      </c>
      <c r="Q38" s="307" t="s">
        <v>5</v>
      </c>
      <c r="R38" s="307" t="s">
        <v>101</v>
      </c>
      <c r="S38" s="297">
        <v>1621102</v>
      </c>
      <c r="T38" s="294">
        <v>44075</v>
      </c>
      <c r="U38" s="294">
        <v>44619</v>
      </c>
      <c r="V38" s="295">
        <v>0.91</v>
      </c>
      <c r="W38" s="296" t="s">
        <v>354</v>
      </c>
      <c r="X38" s="298">
        <v>956918</v>
      </c>
      <c r="Y38" s="298">
        <v>0</v>
      </c>
      <c r="Z38" s="298">
        <v>38699</v>
      </c>
      <c r="AA38" s="298">
        <v>0</v>
      </c>
      <c r="AB38" s="298">
        <v>95035</v>
      </c>
      <c r="AC38" s="299">
        <v>28641</v>
      </c>
      <c r="AD38" s="299">
        <v>95035</v>
      </c>
      <c r="AE38" s="299">
        <v>95035</v>
      </c>
      <c r="AF38" s="299">
        <v>95035</v>
      </c>
      <c r="AG38" s="299">
        <v>95035</v>
      </c>
      <c r="AH38" s="299">
        <v>95035</v>
      </c>
      <c r="AI38" s="299">
        <v>256464</v>
      </c>
      <c r="AJ38" s="299">
        <v>62984</v>
      </c>
      <c r="AK38" s="248">
        <f t="shared" si="12"/>
        <v>956998</v>
      </c>
      <c r="AL38" s="249">
        <f t="shared" si="13"/>
        <v>0.17</v>
      </c>
      <c r="AM38" s="300">
        <f t="shared" si="14"/>
        <v>2281975</v>
      </c>
      <c r="AN38" s="298">
        <v>0</v>
      </c>
      <c r="AO38" s="298">
        <v>30000</v>
      </c>
      <c r="AP38" s="298">
        <v>1419</v>
      </c>
      <c r="AQ38" s="298">
        <v>0</v>
      </c>
      <c r="AR38" s="298">
        <v>1293558</v>
      </c>
      <c r="AS38" s="301">
        <v>956998</v>
      </c>
      <c r="AT38" s="299">
        <v>0</v>
      </c>
      <c r="AU38" s="299">
        <v>0</v>
      </c>
      <c r="AV38" s="299">
        <v>0</v>
      </c>
      <c r="AW38" s="299">
        <v>0</v>
      </c>
      <c r="AX38" s="267">
        <f t="shared" si="15"/>
        <v>0.65178277588492428</v>
      </c>
      <c r="AY38" s="302"/>
      <c r="AZ38" s="306" t="s">
        <v>41</v>
      </c>
      <c r="BA38" s="304" t="s">
        <v>574</v>
      </c>
      <c r="BB38" s="304" t="s">
        <v>640</v>
      </c>
      <c r="BC38" s="190" t="str">
        <f t="shared" si="16"/>
        <v>SI</v>
      </c>
      <c r="BD38" s="191" t="str">
        <f t="shared" si="17"/>
        <v>NO</v>
      </c>
      <c r="BE38" s="162">
        <f>IF(B38=B37,0,1)</f>
        <v>1</v>
      </c>
      <c r="BF38" s="163" t="s">
        <v>364</v>
      </c>
    </row>
    <row r="39" spans="1:58" ht="60" x14ac:dyDescent="0.25">
      <c r="A39" s="115" t="str">
        <f>+VLOOKUP(B39,'[1]Detalle TD'!$B$1:$C$75,2,)</f>
        <v>Agua Potable Rural</v>
      </c>
      <c r="B39" s="115">
        <v>30068020</v>
      </c>
      <c r="C39" s="111" t="s">
        <v>474</v>
      </c>
      <c r="D39" s="107" t="s">
        <v>144</v>
      </c>
      <c r="E39" s="108" t="s">
        <v>298</v>
      </c>
      <c r="F39" s="106" t="s">
        <v>67</v>
      </c>
      <c r="G39" s="106" t="s">
        <v>188</v>
      </c>
      <c r="H39" s="106" t="s">
        <v>37</v>
      </c>
      <c r="I39" s="194" t="s">
        <v>40</v>
      </c>
      <c r="J39" s="195">
        <v>392</v>
      </c>
      <c r="K39" s="194">
        <v>196</v>
      </c>
      <c r="L39" s="196">
        <f t="shared" si="11"/>
        <v>0.5</v>
      </c>
      <c r="M39" s="194">
        <v>5</v>
      </c>
      <c r="N39" s="194" t="s">
        <v>35</v>
      </c>
      <c r="O39" s="195">
        <v>98</v>
      </c>
      <c r="P39" s="310" t="s">
        <v>5</v>
      </c>
      <c r="Q39" s="310" t="s">
        <v>5</v>
      </c>
      <c r="R39" s="194" t="s">
        <v>101</v>
      </c>
      <c r="S39" s="198">
        <v>790728</v>
      </c>
      <c r="T39" s="201">
        <v>43370</v>
      </c>
      <c r="U39" s="283">
        <v>44155</v>
      </c>
      <c r="V39" s="200">
        <v>0.85</v>
      </c>
      <c r="W39" s="110" t="s">
        <v>354</v>
      </c>
      <c r="X39" s="118">
        <v>470220</v>
      </c>
      <c r="Y39" s="118">
        <v>0</v>
      </c>
      <c r="Z39" s="118">
        <v>0</v>
      </c>
      <c r="AA39" s="118">
        <v>130163</v>
      </c>
      <c r="AB39" s="118">
        <f>57250-32913</f>
        <v>24337</v>
      </c>
      <c r="AC39" s="51">
        <v>180439</v>
      </c>
      <c r="AD39" s="51">
        <v>57250</v>
      </c>
      <c r="AE39" s="51">
        <v>57250</v>
      </c>
      <c r="AF39" s="51">
        <v>20781</v>
      </c>
      <c r="AG39" s="51">
        <v>0</v>
      </c>
      <c r="AH39" s="51">
        <v>0</v>
      </c>
      <c r="AI39" s="51">
        <v>0</v>
      </c>
      <c r="AJ39" s="51">
        <v>0</v>
      </c>
      <c r="AK39" s="248">
        <f t="shared" si="12"/>
        <v>470220</v>
      </c>
      <c r="AL39" s="249">
        <f t="shared" si="13"/>
        <v>0.71199999999999997</v>
      </c>
      <c r="AM39" s="264">
        <f t="shared" si="14"/>
        <v>1024400</v>
      </c>
      <c r="AN39" s="118">
        <v>0</v>
      </c>
      <c r="AO39" s="118">
        <v>179283</v>
      </c>
      <c r="AP39" s="118">
        <v>203147</v>
      </c>
      <c r="AQ39" s="118">
        <v>0</v>
      </c>
      <c r="AR39" s="118">
        <v>171750</v>
      </c>
      <c r="AS39" s="247">
        <v>470220</v>
      </c>
      <c r="AT39" s="51">
        <v>0</v>
      </c>
      <c r="AU39" s="51">
        <v>0</v>
      </c>
      <c r="AV39" s="51">
        <v>0</v>
      </c>
      <c r="AW39" s="51">
        <v>0</v>
      </c>
      <c r="AX39" s="267">
        <f t="shared" si="15"/>
        <v>0.86794123389301059</v>
      </c>
      <c r="AY39" s="114"/>
      <c r="AZ39" s="161" t="s">
        <v>41</v>
      </c>
      <c r="BA39" s="268" t="s">
        <v>574</v>
      </c>
      <c r="BB39" s="268" t="s">
        <v>640</v>
      </c>
      <c r="BC39" s="190" t="str">
        <f t="shared" si="16"/>
        <v>SI</v>
      </c>
      <c r="BD39" s="191" t="str">
        <f t="shared" si="17"/>
        <v>NO</v>
      </c>
      <c r="BE39" s="162">
        <f>IF(B39=B38,0,1)</f>
        <v>1</v>
      </c>
      <c r="BF39" s="163" t="s">
        <v>364</v>
      </c>
    </row>
    <row r="40" spans="1:58" ht="60" x14ac:dyDescent="0.25">
      <c r="A40" s="115" t="str">
        <f>+VLOOKUP(B40,'[1]Detalle TD'!$B$1:$C$75,2,)</f>
        <v>Agua Potable Rural</v>
      </c>
      <c r="B40" s="115">
        <v>40000342</v>
      </c>
      <c r="C40" s="142" t="s">
        <v>547</v>
      </c>
      <c r="D40" s="117" t="s">
        <v>144</v>
      </c>
      <c r="E40" s="108" t="s">
        <v>298</v>
      </c>
      <c r="F40" s="106" t="s">
        <v>67</v>
      </c>
      <c r="G40" s="106" t="s">
        <v>199</v>
      </c>
      <c r="H40" s="106" t="s">
        <v>37</v>
      </c>
      <c r="I40" s="194" t="s">
        <v>40</v>
      </c>
      <c r="J40" s="195">
        <v>445</v>
      </c>
      <c r="K40" s="194">
        <v>212</v>
      </c>
      <c r="L40" s="196">
        <f t="shared" si="11"/>
        <v>0.47640449438202248</v>
      </c>
      <c r="M40" s="194">
        <v>6</v>
      </c>
      <c r="N40" s="194" t="s">
        <v>35</v>
      </c>
      <c r="O40" s="195">
        <v>106</v>
      </c>
      <c r="P40" s="310" t="s">
        <v>93</v>
      </c>
      <c r="Q40" s="310" t="s">
        <v>92</v>
      </c>
      <c r="R40" s="194" t="s">
        <v>101</v>
      </c>
      <c r="S40" s="198">
        <v>632379</v>
      </c>
      <c r="T40" s="201">
        <v>43617</v>
      </c>
      <c r="U40" s="283">
        <v>44038</v>
      </c>
      <c r="V40" s="200">
        <v>1</v>
      </c>
      <c r="W40" s="110" t="s">
        <v>354</v>
      </c>
      <c r="X40" s="118">
        <v>0</v>
      </c>
      <c r="Y40" s="118">
        <v>0</v>
      </c>
      <c r="Z40" s="118">
        <v>0</v>
      </c>
      <c r="AA40" s="118">
        <v>0</v>
      </c>
      <c r="AB40" s="118">
        <v>0</v>
      </c>
      <c r="AC40" s="51">
        <v>0</v>
      </c>
      <c r="AD40" s="51">
        <v>0</v>
      </c>
      <c r="AE40" s="51">
        <v>0</v>
      </c>
      <c r="AF40" s="51">
        <v>0</v>
      </c>
      <c r="AG40" s="51">
        <v>0</v>
      </c>
      <c r="AH40" s="51">
        <v>0</v>
      </c>
      <c r="AI40" s="51">
        <v>0</v>
      </c>
      <c r="AJ40" s="51">
        <v>0</v>
      </c>
      <c r="AK40" s="248">
        <f t="shared" si="12"/>
        <v>0</v>
      </c>
      <c r="AL40" s="249" t="str">
        <f t="shared" si="13"/>
        <v>-</v>
      </c>
      <c r="AM40" s="264">
        <f t="shared" si="14"/>
        <v>804828</v>
      </c>
      <c r="AN40" s="118">
        <v>0</v>
      </c>
      <c r="AO40" s="118">
        <v>0</v>
      </c>
      <c r="AP40" s="118">
        <v>424172</v>
      </c>
      <c r="AQ40" s="118">
        <v>380656</v>
      </c>
      <c r="AR40" s="118">
        <v>0</v>
      </c>
      <c r="AS40" s="247">
        <v>0</v>
      </c>
      <c r="AT40" s="51">
        <v>0</v>
      </c>
      <c r="AU40" s="51">
        <v>0</v>
      </c>
      <c r="AV40" s="51">
        <v>0</v>
      </c>
      <c r="AW40" s="51">
        <v>0</v>
      </c>
      <c r="AX40" s="267">
        <f t="shared" si="15"/>
        <v>1</v>
      </c>
      <c r="AY40" s="114"/>
      <c r="AZ40" s="161" t="s">
        <v>41</v>
      </c>
      <c r="BA40" s="268" t="s">
        <v>574</v>
      </c>
      <c r="BB40" s="268" t="s">
        <v>572</v>
      </c>
      <c r="BC40" s="190" t="str">
        <f t="shared" si="16"/>
        <v>SI</v>
      </c>
      <c r="BD40" s="191" t="str">
        <f t="shared" si="17"/>
        <v>NO</v>
      </c>
      <c r="BE40" s="162">
        <f>IF(B40=B39,0,1)</f>
        <v>1</v>
      </c>
      <c r="BF40" s="163" t="s">
        <v>364</v>
      </c>
    </row>
    <row r="41" spans="1:58" ht="60" x14ac:dyDescent="0.25">
      <c r="A41" s="115" t="str">
        <f>+VLOOKUP(B41,'[1]Detalle TD'!$B$1:$C$75,2,)</f>
        <v>Agua Potable Rural</v>
      </c>
      <c r="B41" s="115">
        <v>40000950</v>
      </c>
      <c r="C41" s="117" t="s">
        <v>548</v>
      </c>
      <c r="D41" s="117" t="s">
        <v>144</v>
      </c>
      <c r="E41" s="108" t="s">
        <v>298</v>
      </c>
      <c r="F41" s="106" t="s">
        <v>71</v>
      </c>
      <c r="G41" s="106" t="s">
        <v>201</v>
      </c>
      <c r="H41" s="106" t="s">
        <v>37</v>
      </c>
      <c r="I41" s="194" t="s">
        <v>40</v>
      </c>
      <c r="J41" s="195">
        <v>5060</v>
      </c>
      <c r="K41" s="194">
        <v>155</v>
      </c>
      <c r="L41" s="196">
        <f t="shared" si="11"/>
        <v>3.0632411067193676E-2</v>
      </c>
      <c r="M41" s="194">
        <v>3</v>
      </c>
      <c r="N41" s="194" t="s">
        <v>35</v>
      </c>
      <c r="O41" s="195">
        <v>1265</v>
      </c>
      <c r="P41" s="310" t="s">
        <v>5</v>
      </c>
      <c r="Q41" s="310" t="s">
        <v>5</v>
      </c>
      <c r="R41" s="310" t="s">
        <v>101</v>
      </c>
      <c r="S41" s="326">
        <v>4060836</v>
      </c>
      <c r="T41" s="280">
        <v>43753</v>
      </c>
      <c r="U41" s="283">
        <v>44413</v>
      </c>
      <c r="V41" s="281">
        <v>1</v>
      </c>
      <c r="W41" s="110" t="s">
        <v>354</v>
      </c>
      <c r="X41" s="118">
        <v>0</v>
      </c>
      <c r="Y41" s="118">
        <v>0</v>
      </c>
      <c r="Z41" s="118">
        <v>0</v>
      </c>
      <c r="AA41" s="118">
        <v>0</v>
      </c>
      <c r="AB41" s="118">
        <v>0</v>
      </c>
      <c r="AC41" s="51">
        <v>0</v>
      </c>
      <c r="AD41" s="51">
        <v>0</v>
      </c>
      <c r="AE41" s="51">
        <v>0</v>
      </c>
      <c r="AF41" s="51">
        <v>0</v>
      </c>
      <c r="AG41" s="51">
        <v>0</v>
      </c>
      <c r="AH41" s="51">
        <v>0</v>
      </c>
      <c r="AI41" s="51">
        <v>0</v>
      </c>
      <c r="AJ41" s="51">
        <v>0</v>
      </c>
      <c r="AK41" s="248">
        <f t="shared" si="12"/>
        <v>0</v>
      </c>
      <c r="AL41" s="249" t="str">
        <f t="shared" si="13"/>
        <v>-</v>
      </c>
      <c r="AM41" s="264">
        <f t="shared" si="14"/>
        <v>4274206</v>
      </c>
      <c r="AN41" s="118">
        <v>0</v>
      </c>
      <c r="AO41" s="118">
        <v>0</v>
      </c>
      <c r="AP41" s="118">
        <v>0</v>
      </c>
      <c r="AQ41" s="118">
        <v>2380063</v>
      </c>
      <c r="AR41" s="118">
        <v>1894143</v>
      </c>
      <c r="AS41" s="247">
        <v>0</v>
      </c>
      <c r="AT41" s="51">
        <v>0</v>
      </c>
      <c r="AU41" s="51">
        <v>0</v>
      </c>
      <c r="AV41" s="51">
        <v>0</v>
      </c>
      <c r="AW41" s="51">
        <v>0</v>
      </c>
      <c r="AX41" s="267">
        <f t="shared" si="15"/>
        <v>1</v>
      </c>
      <c r="AY41" s="114"/>
      <c r="AZ41" s="161" t="s">
        <v>41</v>
      </c>
      <c r="BA41" s="268" t="s">
        <v>574</v>
      </c>
      <c r="BB41" s="268" t="s">
        <v>640</v>
      </c>
      <c r="BC41" s="190" t="str">
        <f t="shared" si="16"/>
        <v>SI</v>
      </c>
      <c r="BD41" s="191" t="str">
        <f t="shared" si="17"/>
        <v>NO</v>
      </c>
      <c r="BE41" s="162">
        <f>IF(B41=B40,0,1)</f>
        <v>1</v>
      </c>
      <c r="BF41" s="163" t="s">
        <v>364</v>
      </c>
    </row>
    <row r="42" spans="1:58" ht="45" x14ac:dyDescent="0.25">
      <c r="A42" s="115" t="str">
        <f>+VLOOKUP(B42,'[1]Detalle TD'!$B$1:$C$75,2,)</f>
        <v>Agua Potable Rural</v>
      </c>
      <c r="B42" s="115">
        <v>30033484</v>
      </c>
      <c r="C42" s="107" t="s">
        <v>282</v>
      </c>
      <c r="D42" s="107" t="s">
        <v>144</v>
      </c>
      <c r="E42" s="108" t="s">
        <v>298</v>
      </c>
      <c r="F42" s="106" t="s">
        <v>303</v>
      </c>
      <c r="G42" s="106" t="s">
        <v>187</v>
      </c>
      <c r="H42" s="106" t="s">
        <v>121</v>
      </c>
      <c r="I42" s="194" t="s">
        <v>40</v>
      </c>
      <c r="J42" s="195">
        <v>250</v>
      </c>
      <c r="K42" s="194">
        <v>110</v>
      </c>
      <c r="L42" s="196">
        <f t="shared" si="11"/>
        <v>0.44</v>
      </c>
      <c r="M42" s="194">
        <v>0</v>
      </c>
      <c r="N42" s="194" t="s">
        <v>36</v>
      </c>
      <c r="O42" s="195">
        <v>300</v>
      </c>
      <c r="P42" s="310" t="s">
        <v>5</v>
      </c>
      <c r="Q42" s="310" t="s">
        <v>81</v>
      </c>
      <c r="R42" s="194" t="s">
        <v>101</v>
      </c>
      <c r="S42" s="198">
        <v>800967</v>
      </c>
      <c r="T42" s="201">
        <v>43250</v>
      </c>
      <c r="U42" s="283">
        <v>43669</v>
      </c>
      <c r="V42" s="200">
        <v>1</v>
      </c>
      <c r="W42" s="110" t="s">
        <v>354</v>
      </c>
      <c r="X42" s="118">
        <v>0</v>
      </c>
      <c r="Y42" s="118">
        <v>0</v>
      </c>
      <c r="Z42" s="118">
        <v>0</v>
      </c>
      <c r="AA42" s="118">
        <v>0</v>
      </c>
      <c r="AB42" s="118">
        <v>0</v>
      </c>
      <c r="AC42" s="51">
        <v>0</v>
      </c>
      <c r="AD42" s="51">
        <v>0</v>
      </c>
      <c r="AE42" s="51">
        <v>0</v>
      </c>
      <c r="AF42" s="51">
        <v>0</v>
      </c>
      <c r="AG42" s="51">
        <v>0</v>
      </c>
      <c r="AH42" s="51">
        <v>0</v>
      </c>
      <c r="AI42" s="51">
        <v>0</v>
      </c>
      <c r="AJ42" s="51">
        <v>0</v>
      </c>
      <c r="AK42" s="248">
        <f t="shared" si="12"/>
        <v>0</v>
      </c>
      <c r="AL42" s="249" t="str">
        <f t="shared" si="13"/>
        <v>-</v>
      </c>
      <c r="AM42" s="264">
        <f t="shared" si="14"/>
        <v>1024020</v>
      </c>
      <c r="AN42" s="118">
        <v>0</v>
      </c>
      <c r="AO42" s="118">
        <v>111808</v>
      </c>
      <c r="AP42" s="118">
        <v>887577</v>
      </c>
      <c r="AQ42" s="118">
        <v>24635</v>
      </c>
      <c r="AR42" s="118">
        <v>0</v>
      </c>
      <c r="AS42" s="247">
        <v>0</v>
      </c>
      <c r="AT42" s="51">
        <v>0</v>
      </c>
      <c r="AU42" s="51">
        <v>0</v>
      </c>
      <c r="AV42" s="51">
        <v>0</v>
      </c>
      <c r="AW42" s="51">
        <v>0</v>
      </c>
      <c r="AX42" s="267">
        <f t="shared" si="15"/>
        <v>1</v>
      </c>
      <c r="AY42" s="114"/>
      <c r="AZ42" s="161" t="s">
        <v>41</v>
      </c>
      <c r="BA42" s="268" t="s">
        <v>574</v>
      </c>
      <c r="BB42" s="268" t="s">
        <v>572</v>
      </c>
      <c r="BC42" s="190" t="str">
        <f t="shared" si="16"/>
        <v>SI</v>
      </c>
      <c r="BD42" s="191" t="str">
        <f t="shared" si="17"/>
        <v>NO</v>
      </c>
      <c r="BE42" s="162">
        <f>IF(B42=B41,0,1)</f>
        <v>1</v>
      </c>
      <c r="BF42" s="163" t="s">
        <v>364</v>
      </c>
    </row>
    <row r="43" spans="1:58" ht="60" x14ac:dyDescent="0.25">
      <c r="A43" s="115" t="str">
        <f>+VLOOKUP(B43,'[1]Detalle TD'!$B$1:$C$75,2,)</f>
        <v>Agua Potable Rural</v>
      </c>
      <c r="B43" s="115">
        <v>30464529</v>
      </c>
      <c r="C43" s="107" t="s">
        <v>549</v>
      </c>
      <c r="D43" s="107" t="s">
        <v>144</v>
      </c>
      <c r="E43" s="108" t="s">
        <v>298</v>
      </c>
      <c r="F43" s="106" t="s">
        <v>303</v>
      </c>
      <c r="G43" s="106" t="s">
        <v>190</v>
      </c>
      <c r="H43" s="106" t="s">
        <v>37</v>
      </c>
      <c r="I43" s="194" t="s">
        <v>40</v>
      </c>
      <c r="J43" s="195">
        <v>968</v>
      </c>
      <c r="K43" s="194">
        <v>425</v>
      </c>
      <c r="L43" s="196">
        <f t="shared" si="11"/>
        <v>0.43904958677685951</v>
      </c>
      <c r="M43" s="194">
        <v>13</v>
      </c>
      <c r="N43" s="194" t="s">
        <v>35</v>
      </c>
      <c r="O43" s="195">
        <v>242</v>
      </c>
      <c r="P43" s="310" t="s">
        <v>5</v>
      </c>
      <c r="Q43" s="310" t="s">
        <v>81</v>
      </c>
      <c r="R43" s="194" t="s">
        <v>101</v>
      </c>
      <c r="S43" s="198">
        <v>1539770.3486649999</v>
      </c>
      <c r="T43" s="201">
        <v>43370</v>
      </c>
      <c r="U43" s="280">
        <v>44061</v>
      </c>
      <c r="V43" s="200">
        <v>1</v>
      </c>
      <c r="W43" s="110" t="s">
        <v>354</v>
      </c>
      <c r="X43" s="118">
        <v>0</v>
      </c>
      <c r="Y43" s="118">
        <v>0</v>
      </c>
      <c r="Z43" s="118">
        <v>0</v>
      </c>
      <c r="AA43" s="118">
        <v>0</v>
      </c>
      <c r="AB43" s="118">
        <v>0</v>
      </c>
      <c r="AC43" s="51">
        <v>0</v>
      </c>
      <c r="AD43" s="51">
        <v>0</v>
      </c>
      <c r="AE43" s="51">
        <v>0</v>
      </c>
      <c r="AF43" s="51">
        <v>0</v>
      </c>
      <c r="AG43" s="51">
        <v>0</v>
      </c>
      <c r="AH43" s="51">
        <v>0</v>
      </c>
      <c r="AI43" s="51">
        <v>0</v>
      </c>
      <c r="AJ43" s="51">
        <v>0</v>
      </c>
      <c r="AK43" s="248">
        <f t="shared" si="12"/>
        <v>0</v>
      </c>
      <c r="AL43" s="249" t="str">
        <f t="shared" si="13"/>
        <v>-</v>
      </c>
      <c r="AM43" s="264">
        <f t="shared" si="14"/>
        <v>2115332</v>
      </c>
      <c r="AN43" s="118">
        <v>0</v>
      </c>
      <c r="AO43" s="118">
        <v>377242</v>
      </c>
      <c r="AP43" s="118">
        <v>1097629</v>
      </c>
      <c r="AQ43" s="118">
        <v>640461</v>
      </c>
      <c r="AR43" s="118">
        <v>0</v>
      </c>
      <c r="AS43" s="247">
        <v>0</v>
      </c>
      <c r="AT43" s="51">
        <v>0</v>
      </c>
      <c r="AU43" s="51">
        <v>0</v>
      </c>
      <c r="AV43" s="51">
        <v>0</v>
      </c>
      <c r="AW43" s="51">
        <v>0</v>
      </c>
      <c r="AX43" s="267">
        <f t="shared" si="15"/>
        <v>1</v>
      </c>
      <c r="AY43" s="141"/>
      <c r="AZ43" s="161" t="s">
        <v>41</v>
      </c>
      <c r="BA43" s="268" t="s">
        <v>574</v>
      </c>
      <c r="BB43" s="268" t="s">
        <v>572</v>
      </c>
      <c r="BC43" s="190" t="str">
        <f t="shared" si="16"/>
        <v>SI</v>
      </c>
      <c r="BD43" s="191" t="str">
        <f t="shared" si="17"/>
        <v>NO</v>
      </c>
      <c r="BE43" s="162">
        <f>IF(B43=B42,0,1)</f>
        <v>1</v>
      </c>
      <c r="BF43" s="163" t="s">
        <v>364</v>
      </c>
    </row>
    <row r="44" spans="1:58" ht="75" x14ac:dyDescent="0.25">
      <c r="A44" s="115" t="str">
        <f>+VLOOKUP(B44,'[1]Detalle TD'!$B$1:$C$75,2,)</f>
        <v>Agua Potable Rural</v>
      </c>
      <c r="B44" s="115">
        <v>30474089</v>
      </c>
      <c r="C44" s="107" t="s">
        <v>550</v>
      </c>
      <c r="D44" s="107" t="s">
        <v>144</v>
      </c>
      <c r="E44" s="108" t="s">
        <v>298</v>
      </c>
      <c r="F44" s="106" t="s">
        <v>303</v>
      </c>
      <c r="G44" s="106" t="s">
        <v>314</v>
      </c>
      <c r="H44" s="106" t="s">
        <v>37</v>
      </c>
      <c r="I44" s="194" t="s">
        <v>40</v>
      </c>
      <c r="J44" s="195">
        <v>2248</v>
      </c>
      <c r="K44" s="194">
        <v>989</v>
      </c>
      <c r="L44" s="196">
        <f t="shared" si="11"/>
        <v>0.43994661921708184</v>
      </c>
      <c r="M44" s="194">
        <v>6</v>
      </c>
      <c r="N44" s="194" t="s">
        <v>35</v>
      </c>
      <c r="O44" s="195">
        <v>562</v>
      </c>
      <c r="P44" s="310" t="s">
        <v>5</v>
      </c>
      <c r="Q44" s="310" t="s">
        <v>5</v>
      </c>
      <c r="R44" s="310" t="s">
        <v>101</v>
      </c>
      <c r="S44" s="326">
        <v>4353560.9390000002</v>
      </c>
      <c r="T44" s="283">
        <v>43326</v>
      </c>
      <c r="U44" s="283">
        <v>44155</v>
      </c>
      <c r="V44" s="281">
        <v>1</v>
      </c>
      <c r="W44" s="110" t="s">
        <v>354</v>
      </c>
      <c r="X44" s="118">
        <v>0</v>
      </c>
      <c r="Y44" s="118">
        <v>0</v>
      </c>
      <c r="Z44" s="118">
        <v>0</v>
      </c>
      <c r="AA44" s="118">
        <v>0</v>
      </c>
      <c r="AB44" s="118">
        <v>0</v>
      </c>
      <c r="AC44" s="51">
        <v>0</v>
      </c>
      <c r="AD44" s="51">
        <v>0</v>
      </c>
      <c r="AE44" s="51">
        <v>0</v>
      </c>
      <c r="AF44" s="51">
        <v>0</v>
      </c>
      <c r="AG44" s="51">
        <v>0</v>
      </c>
      <c r="AH44" s="51">
        <v>0</v>
      </c>
      <c r="AI44" s="51">
        <v>0</v>
      </c>
      <c r="AJ44" s="51">
        <v>0</v>
      </c>
      <c r="AK44" s="248">
        <f t="shared" si="12"/>
        <v>0</v>
      </c>
      <c r="AL44" s="249" t="str">
        <f t="shared" si="13"/>
        <v>-</v>
      </c>
      <c r="AM44" s="264">
        <f t="shared" si="14"/>
        <v>4395805</v>
      </c>
      <c r="AN44" s="118">
        <v>0</v>
      </c>
      <c r="AO44" s="118">
        <v>795655</v>
      </c>
      <c r="AP44" s="118">
        <v>2491000</v>
      </c>
      <c r="AQ44" s="118">
        <v>1109150</v>
      </c>
      <c r="AR44" s="118">
        <v>0</v>
      </c>
      <c r="AS44" s="247">
        <v>0</v>
      </c>
      <c r="AT44" s="51">
        <v>0</v>
      </c>
      <c r="AU44" s="51">
        <v>0</v>
      </c>
      <c r="AV44" s="51">
        <v>0</v>
      </c>
      <c r="AW44" s="51">
        <v>0</v>
      </c>
      <c r="AX44" s="267">
        <f t="shared" si="15"/>
        <v>1</v>
      </c>
      <c r="AY44" s="160"/>
      <c r="AZ44" s="161" t="s">
        <v>41</v>
      </c>
      <c r="BA44" s="268" t="s">
        <v>574</v>
      </c>
      <c r="BB44" s="268" t="s">
        <v>640</v>
      </c>
      <c r="BC44" s="190" t="str">
        <f t="shared" si="16"/>
        <v>SI</v>
      </c>
      <c r="BD44" s="191" t="str">
        <f t="shared" si="17"/>
        <v>NO</v>
      </c>
      <c r="BE44" s="162">
        <f>IF(B44=B43,0,1)</f>
        <v>1</v>
      </c>
      <c r="BF44" s="163" t="s">
        <v>364</v>
      </c>
    </row>
    <row r="45" spans="1:58" ht="90" x14ac:dyDescent="0.25">
      <c r="A45" s="115" t="str">
        <f>+VLOOKUP(B45,'[1]Detalle TD'!$B$1:$C$75,2,)</f>
        <v>Agua Potable Rural</v>
      </c>
      <c r="B45" s="115">
        <v>30348928</v>
      </c>
      <c r="C45" s="142" t="s">
        <v>551</v>
      </c>
      <c r="D45" s="117" t="s">
        <v>144</v>
      </c>
      <c r="E45" s="108" t="s">
        <v>298</v>
      </c>
      <c r="F45" s="106" t="s">
        <v>302</v>
      </c>
      <c r="G45" s="106" t="s">
        <v>206</v>
      </c>
      <c r="H45" s="106" t="s">
        <v>37</v>
      </c>
      <c r="I45" s="194" t="s">
        <v>40</v>
      </c>
      <c r="J45" s="195">
        <v>1575</v>
      </c>
      <c r="K45" s="194">
        <v>540</v>
      </c>
      <c r="L45" s="196">
        <f t="shared" si="11"/>
        <v>0.34285714285714286</v>
      </c>
      <c r="M45" s="194">
        <v>6</v>
      </c>
      <c r="N45" s="194" t="s">
        <v>35</v>
      </c>
      <c r="O45" s="195">
        <v>375</v>
      </c>
      <c r="P45" s="194" t="s">
        <v>2</v>
      </c>
      <c r="Q45" s="194" t="s">
        <v>81</v>
      </c>
      <c r="R45" s="194" t="s">
        <v>101</v>
      </c>
      <c r="S45" s="198">
        <v>45000</v>
      </c>
      <c r="T45" s="199">
        <v>43059</v>
      </c>
      <c r="U45" s="201">
        <v>43646</v>
      </c>
      <c r="V45" s="200">
        <v>0.94</v>
      </c>
      <c r="W45" s="110" t="s">
        <v>354</v>
      </c>
      <c r="X45" s="118">
        <v>727814</v>
      </c>
      <c r="Y45" s="118">
        <v>0</v>
      </c>
      <c r="Z45" s="118">
        <v>0</v>
      </c>
      <c r="AA45" s="118">
        <v>183199</v>
      </c>
      <c r="AB45" s="118">
        <v>68700</v>
      </c>
      <c r="AC45" s="51">
        <v>81138</v>
      </c>
      <c r="AD45" s="51">
        <v>68700</v>
      </c>
      <c r="AE45" s="51">
        <v>68700</v>
      </c>
      <c r="AF45" s="51">
        <v>68700</v>
      </c>
      <c r="AG45" s="51">
        <v>68700</v>
      </c>
      <c r="AH45" s="51">
        <v>63715</v>
      </c>
      <c r="AI45" s="51">
        <v>56262</v>
      </c>
      <c r="AJ45" s="51">
        <v>0</v>
      </c>
      <c r="AK45" s="248">
        <f t="shared" si="12"/>
        <v>727814</v>
      </c>
      <c r="AL45" s="249">
        <f t="shared" si="13"/>
        <v>0.45800000000000002</v>
      </c>
      <c r="AM45" s="264">
        <f t="shared" si="14"/>
        <v>3102964</v>
      </c>
      <c r="AN45" s="118">
        <v>0</v>
      </c>
      <c r="AO45" s="118">
        <v>45000</v>
      </c>
      <c r="AP45" s="118">
        <v>7013</v>
      </c>
      <c r="AQ45" s="118">
        <v>608439</v>
      </c>
      <c r="AR45" s="118">
        <v>1714698</v>
      </c>
      <c r="AS45" s="247">
        <v>727814</v>
      </c>
      <c r="AT45" s="51">
        <v>0</v>
      </c>
      <c r="AU45" s="51">
        <v>0</v>
      </c>
      <c r="AV45" s="51">
        <v>0</v>
      </c>
      <c r="AW45" s="51">
        <v>0</v>
      </c>
      <c r="AX45" s="267">
        <f t="shared" si="15"/>
        <v>0.87277422490238366</v>
      </c>
      <c r="AY45" s="160"/>
      <c r="AZ45" s="161" t="s">
        <v>41</v>
      </c>
      <c r="BA45" s="268" t="s">
        <v>574</v>
      </c>
      <c r="BB45" s="268" t="s">
        <v>640</v>
      </c>
      <c r="BC45" s="190" t="str">
        <f t="shared" si="16"/>
        <v>SI</v>
      </c>
      <c r="BD45" s="191" t="str">
        <f t="shared" si="17"/>
        <v>NO</v>
      </c>
      <c r="BE45" s="162">
        <f>IF(B45=B44,0,1)</f>
        <v>1</v>
      </c>
      <c r="BF45" s="163" t="s">
        <v>364</v>
      </c>
    </row>
    <row r="46" spans="1:58" ht="60" x14ac:dyDescent="0.25">
      <c r="A46" s="115" t="str">
        <f>+VLOOKUP(B46,'[1]Detalle TD'!$B$1:$C$75,2,)</f>
        <v>Agua Potable Rural</v>
      </c>
      <c r="B46" s="115">
        <v>40000835</v>
      </c>
      <c r="C46" s="117" t="s">
        <v>552</v>
      </c>
      <c r="D46" s="117" t="s">
        <v>144</v>
      </c>
      <c r="E46" s="108" t="s">
        <v>298</v>
      </c>
      <c r="F46" s="106" t="s">
        <v>302</v>
      </c>
      <c r="G46" s="106" t="s">
        <v>316</v>
      </c>
      <c r="H46" s="106" t="s">
        <v>37</v>
      </c>
      <c r="I46" s="194" t="s">
        <v>40</v>
      </c>
      <c r="J46" s="195">
        <v>1075</v>
      </c>
      <c r="K46" s="194">
        <v>387</v>
      </c>
      <c r="L46" s="196">
        <f t="shared" si="11"/>
        <v>0.36</v>
      </c>
      <c r="M46" s="194">
        <v>0</v>
      </c>
      <c r="N46" s="194" t="s">
        <v>35</v>
      </c>
      <c r="O46" s="195">
        <v>256</v>
      </c>
      <c r="P46" s="194" t="s">
        <v>2</v>
      </c>
      <c r="Q46" s="194" t="s">
        <v>81</v>
      </c>
      <c r="R46" s="194" t="s">
        <v>100</v>
      </c>
      <c r="S46" s="198">
        <v>30000</v>
      </c>
      <c r="T46" s="199">
        <v>43059</v>
      </c>
      <c r="U46" s="201">
        <v>44195</v>
      </c>
      <c r="V46" s="200">
        <v>0.6</v>
      </c>
      <c r="W46" s="110" t="s">
        <v>354</v>
      </c>
      <c r="X46" s="118">
        <v>0</v>
      </c>
      <c r="Y46" s="118">
        <v>0</v>
      </c>
      <c r="Z46" s="118">
        <v>0</v>
      </c>
      <c r="AA46" s="118">
        <v>0</v>
      </c>
      <c r="AB46" s="118">
        <v>0</v>
      </c>
      <c r="AC46" s="51">
        <v>0</v>
      </c>
      <c r="AD46" s="51">
        <v>0</v>
      </c>
      <c r="AE46" s="51">
        <v>0</v>
      </c>
      <c r="AF46" s="51">
        <v>0</v>
      </c>
      <c r="AG46" s="51">
        <v>0</v>
      </c>
      <c r="AH46" s="51">
        <v>0</v>
      </c>
      <c r="AI46" s="51">
        <v>0</v>
      </c>
      <c r="AJ46" s="51">
        <v>0</v>
      </c>
      <c r="AK46" s="248">
        <f t="shared" si="12"/>
        <v>0</v>
      </c>
      <c r="AL46" s="249" t="str">
        <f t="shared" si="13"/>
        <v>-</v>
      </c>
      <c r="AM46" s="264">
        <f t="shared" si="14"/>
        <v>30000</v>
      </c>
      <c r="AN46" s="118">
        <v>0</v>
      </c>
      <c r="AO46" s="118">
        <v>30000</v>
      </c>
      <c r="AP46" s="118">
        <v>0</v>
      </c>
      <c r="AQ46" s="118">
        <v>0</v>
      </c>
      <c r="AR46" s="118">
        <v>0</v>
      </c>
      <c r="AS46" s="247">
        <v>0</v>
      </c>
      <c r="AT46" s="51">
        <v>0</v>
      </c>
      <c r="AU46" s="51">
        <v>0</v>
      </c>
      <c r="AV46" s="51">
        <v>0</v>
      </c>
      <c r="AW46" s="51">
        <v>0</v>
      </c>
      <c r="AX46" s="267">
        <f t="shared" si="15"/>
        <v>1</v>
      </c>
      <c r="AY46" s="160"/>
      <c r="AZ46" s="161" t="s">
        <v>41</v>
      </c>
      <c r="BA46" s="268" t="s">
        <v>574</v>
      </c>
      <c r="BB46" s="268" t="s">
        <v>640</v>
      </c>
      <c r="BC46" s="190" t="str">
        <f t="shared" si="16"/>
        <v>SI</v>
      </c>
      <c r="BD46" s="191" t="str">
        <f t="shared" si="17"/>
        <v>NO</v>
      </c>
      <c r="BE46" s="162">
        <f>IF(B46=B45,0,1)</f>
        <v>1</v>
      </c>
      <c r="BF46" s="163" t="s">
        <v>364</v>
      </c>
    </row>
    <row r="47" spans="1:58" ht="45" x14ac:dyDescent="0.25">
      <c r="A47" s="115" t="str">
        <f>+VLOOKUP(B47,'[1]Detalle TD'!$B$1:$C$75,2,)</f>
        <v>Agua Potable Rural</v>
      </c>
      <c r="B47" s="115">
        <v>30066346</v>
      </c>
      <c r="C47" s="117" t="s">
        <v>553</v>
      </c>
      <c r="D47" s="117" t="s">
        <v>144</v>
      </c>
      <c r="E47" s="108" t="s">
        <v>298</v>
      </c>
      <c r="F47" s="106" t="s">
        <v>305</v>
      </c>
      <c r="G47" s="106" t="s">
        <v>268</v>
      </c>
      <c r="H47" s="106" t="s">
        <v>37</v>
      </c>
      <c r="I47" s="194" t="s">
        <v>40</v>
      </c>
      <c r="J47" s="195">
        <v>298</v>
      </c>
      <c r="K47" s="194">
        <v>79</v>
      </c>
      <c r="L47" s="196">
        <f t="shared" si="11"/>
        <v>0.2651006711409396</v>
      </c>
      <c r="M47" s="194">
        <v>5</v>
      </c>
      <c r="N47" s="194" t="s">
        <v>35</v>
      </c>
      <c r="O47" s="195">
        <v>71</v>
      </c>
      <c r="P47" s="310" t="s">
        <v>5</v>
      </c>
      <c r="Q47" s="310" t="s">
        <v>5</v>
      </c>
      <c r="R47" s="310" t="s">
        <v>101</v>
      </c>
      <c r="S47" s="326">
        <v>823097</v>
      </c>
      <c r="T47" s="283">
        <v>43661</v>
      </c>
      <c r="U47" s="283">
        <v>44361</v>
      </c>
      <c r="V47" s="281">
        <v>1</v>
      </c>
      <c r="W47" s="110" t="s">
        <v>354</v>
      </c>
      <c r="X47" s="118">
        <v>0</v>
      </c>
      <c r="Y47" s="118">
        <v>0</v>
      </c>
      <c r="Z47" s="118">
        <v>0</v>
      </c>
      <c r="AA47" s="118">
        <v>0</v>
      </c>
      <c r="AB47" s="118">
        <v>0</v>
      </c>
      <c r="AC47" s="51">
        <v>0</v>
      </c>
      <c r="AD47" s="51">
        <v>0</v>
      </c>
      <c r="AE47" s="51">
        <v>0</v>
      </c>
      <c r="AF47" s="51">
        <v>0</v>
      </c>
      <c r="AG47" s="51">
        <v>0</v>
      </c>
      <c r="AH47" s="51">
        <v>0</v>
      </c>
      <c r="AI47" s="51">
        <v>0</v>
      </c>
      <c r="AJ47" s="51">
        <v>0</v>
      </c>
      <c r="AK47" s="248">
        <f t="shared" si="12"/>
        <v>0</v>
      </c>
      <c r="AL47" s="249" t="str">
        <f t="shared" si="13"/>
        <v>-</v>
      </c>
      <c r="AM47" s="264">
        <f t="shared" si="14"/>
        <v>1070158</v>
      </c>
      <c r="AN47" s="118">
        <v>0</v>
      </c>
      <c r="AO47" s="118">
        <v>0</v>
      </c>
      <c r="AP47" s="118">
        <v>460336</v>
      </c>
      <c r="AQ47" s="118">
        <v>579544</v>
      </c>
      <c r="AR47" s="118">
        <v>30278</v>
      </c>
      <c r="AS47" s="247">
        <v>0</v>
      </c>
      <c r="AT47" s="51">
        <v>0</v>
      </c>
      <c r="AU47" s="51">
        <v>0</v>
      </c>
      <c r="AV47" s="51">
        <v>0</v>
      </c>
      <c r="AW47" s="51">
        <v>0</v>
      </c>
      <c r="AX47" s="267">
        <f t="shared" si="15"/>
        <v>1</v>
      </c>
      <c r="AY47" s="160"/>
      <c r="AZ47" s="161" t="s">
        <v>41</v>
      </c>
      <c r="BA47" s="268" t="s">
        <v>574</v>
      </c>
      <c r="BB47" s="268" t="s">
        <v>640</v>
      </c>
      <c r="BC47" s="190" t="str">
        <f t="shared" si="16"/>
        <v>SI</v>
      </c>
      <c r="BD47" s="191" t="str">
        <f t="shared" si="17"/>
        <v>NO</v>
      </c>
      <c r="BE47" s="162">
        <f>IF(B47=B46,0,1)</f>
        <v>1</v>
      </c>
      <c r="BF47" s="163" t="s">
        <v>364</v>
      </c>
    </row>
    <row r="48" spans="1:58" ht="45" x14ac:dyDescent="0.25">
      <c r="A48" s="115" t="str">
        <f>+VLOOKUP(B48,'[1]Detalle TD'!$B$1:$C$75,2,)</f>
        <v>Agua Potable Rural</v>
      </c>
      <c r="B48" s="115">
        <v>30413725</v>
      </c>
      <c r="C48" s="107" t="s">
        <v>554</v>
      </c>
      <c r="D48" s="107" t="s">
        <v>144</v>
      </c>
      <c r="E48" s="108" t="s">
        <v>298</v>
      </c>
      <c r="F48" s="106" t="s">
        <v>305</v>
      </c>
      <c r="G48" s="106" t="s">
        <v>184</v>
      </c>
      <c r="H48" s="106" t="s">
        <v>37</v>
      </c>
      <c r="I48" s="194" t="s">
        <v>40</v>
      </c>
      <c r="J48" s="195">
        <v>512</v>
      </c>
      <c r="K48" s="194">
        <v>143</v>
      </c>
      <c r="L48" s="196">
        <f t="shared" si="11"/>
        <v>0.279296875</v>
      </c>
      <c r="M48" s="194">
        <v>1</v>
      </c>
      <c r="N48" s="194" t="s">
        <v>35</v>
      </c>
      <c r="O48" s="195">
        <v>128</v>
      </c>
      <c r="P48" s="310" t="s">
        <v>5</v>
      </c>
      <c r="Q48" s="310" t="s">
        <v>81</v>
      </c>
      <c r="R48" s="194" t="s">
        <v>101</v>
      </c>
      <c r="S48" s="198">
        <v>1032978</v>
      </c>
      <c r="T48" s="201">
        <v>43154</v>
      </c>
      <c r="U48" s="283">
        <v>43607</v>
      </c>
      <c r="V48" s="200">
        <v>1</v>
      </c>
      <c r="W48" s="110" t="s">
        <v>354</v>
      </c>
      <c r="X48" s="118">
        <v>0</v>
      </c>
      <c r="Y48" s="118">
        <v>0</v>
      </c>
      <c r="Z48" s="118">
        <v>0</v>
      </c>
      <c r="AA48" s="118">
        <v>0</v>
      </c>
      <c r="AB48" s="118">
        <v>0</v>
      </c>
      <c r="AC48" s="51">
        <v>0</v>
      </c>
      <c r="AD48" s="51">
        <v>0</v>
      </c>
      <c r="AE48" s="51">
        <v>0</v>
      </c>
      <c r="AF48" s="51">
        <v>0</v>
      </c>
      <c r="AG48" s="51">
        <v>0</v>
      </c>
      <c r="AH48" s="51">
        <v>0</v>
      </c>
      <c r="AI48" s="51">
        <v>0</v>
      </c>
      <c r="AJ48" s="51">
        <v>0</v>
      </c>
      <c r="AK48" s="248">
        <f t="shared" si="12"/>
        <v>0</v>
      </c>
      <c r="AL48" s="249" t="str">
        <f t="shared" si="13"/>
        <v>-</v>
      </c>
      <c r="AM48" s="264">
        <f t="shared" si="14"/>
        <v>1032978</v>
      </c>
      <c r="AN48" s="118">
        <v>0</v>
      </c>
      <c r="AO48" s="118">
        <v>689651</v>
      </c>
      <c r="AP48" s="118">
        <v>343327</v>
      </c>
      <c r="AQ48" s="118">
        <v>0</v>
      </c>
      <c r="AR48" s="118">
        <v>0</v>
      </c>
      <c r="AS48" s="247">
        <v>0</v>
      </c>
      <c r="AT48" s="51">
        <v>0</v>
      </c>
      <c r="AU48" s="51">
        <v>0</v>
      </c>
      <c r="AV48" s="51">
        <v>0</v>
      </c>
      <c r="AW48" s="51">
        <v>0</v>
      </c>
      <c r="AX48" s="267">
        <f t="shared" si="15"/>
        <v>1</v>
      </c>
      <c r="AY48" s="160"/>
      <c r="AZ48" s="161" t="s">
        <v>41</v>
      </c>
      <c r="BA48" s="268" t="s">
        <v>574</v>
      </c>
      <c r="BB48" s="268" t="s">
        <v>572</v>
      </c>
      <c r="BC48" s="190" t="str">
        <f t="shared" si="16"/>
        <v>SI</v>
      </c>
      <c r="BD48" s="191" t="str">
        <f t="shared" si="17"/>
        <v>NO</v>
      </c>
      <c r="BE48" s="162">
        <f>IF(B48=B47,0,1)</f>
        <v>1</v>
      </c>
      <c r="BF48" s="163" t="s">
        <v>364</v>
      </c>
    </row>
    <row r="49" spans="1:58" ht="60" x14ac:dyDescent="0.25">
      <c r="A49" s="115" t="str">
        <f>+VLOOKUP(B49,'[1]Detalle TD'!$B$1:$C$75,2,)</f>
        <v>Agua Potable Rural</v>
      </c>
      <c r="B49" s="115">
        <v>30460684</v>
      </c>
      <c r="C49" s="107" t="s">
        <v>555</v>
      </c>
      <c r="D49" s="107" t="s">
        <v>144</v>
      </c>
      <c r="E49" s="108" t="s">
        <v>298</v>
      </c>
      <c r="F49" s="106" t="s">
        <v>305</v>
      </c>
      <c r="G49" s="106" t="s">
        <v>189</v>
      </c>
      <c r="H49" s="106" t="s">
        <v>37</v>
      </c>
      <c r="I49" s="194" t="s">
        <v>40</v>
      </c>
      <c r="J49" s="195">
        <v>812</v>
      </c>
      <c r="K49" s="194">
        <v>227</v>
      </c>
      <c r="L49" s="196">
        <f t="shared" si="11"/>
        <v>0.27955665024630544</v>
      </c>
      <c r="M49" s="194">
        <v>13</v>
      </c>
      <c r="N49" s="194" t="s">
        <v>35</v>
      </c>
      <c r="O49" s="195">
        <v>203</v>
      </c>
      <c r="P49" s="310" t="s">
        <v>5</v>
      </c>
      <c r="Q49" s="310" t="s">
        <v>5</v>
      </c>
      <c r="R49" s="194" t="s">
        <v>101</v>
      </c>
      <c r="S49" s="198">
        <v>1027387</v>
      </c>
      <c r="T49" s="201">
        <v>43267</v>
      </c>
      <c r="U49" s="283">
        <v>44256</v>
      </c>
      <c r="V49" s="281">
        <v>0.95</v>
      </c>
      <c r="W49" s="110" t="s">
        <v>354</v>
      </c>
      <c r="X49" s="118">
        <v>297000</v>
      </c>
      <c r="Y49" s="118">
        <v>0</v>
      </c>
      <c r="Z49" s="118">
        <v>0</v>
      </c>
      <c r="AA49" s="118">
        <v>108008</v>
      </c>
      <c r="AB49" s="118">
        <v>54906</v>
      </c>
      <c r="AC49" s="51">
        <v>28200</v>
      </c>
      <c r="AD49" s="51">
        <v>45800</v>
      </c>
      <c r="AE49" s="51">
        <f>45800-9106</f>
        <v>36694</v>
      </c>
      <c r="AF49" s="51">
        <v>23392</v>
      </c>
      <c r="AG49" s="51">
        <v>0</v>
      </c>
      <c r="AH49" s="51">
        <v>0</v>
      </c>
      <c r="AI49" s="51">
        <v>0</v>
      </c>
      <c r="AJ49" s="51">
        <v>0</v>
      </c>
      <c r="AK49" s="248">
        <f t="shared" si="12"/>
        <v>297000</v>
      </c>
      <c r="AL49" s="249">
        <f t="shared" si="13"/>
        <v>0.64300000000000002</v>
      </c>
      <c r="AM49" s="264">
        <f t="shared" si="14"/>
        <v>1518384</v>
      </c>
      <c r="AN49" s="118">
        <v>0</v>
      </c>
      <c r="AO49" s="118">
        <v>579558</v>
      </c>
      <c r="AP49" s="118">
        <v>230917</v>
      </c>
      <c r="AQ49" s="118">
        <v>205455</v>
      </c>
      <c r="AR49" s="118">
        <v>205454</v>
      </c>
      <c r="AS49" s="247">
        <v>297000</v>
      </c>
      <c r="AT49" s="51">
        <v>0</v>
      </c>
      <c r="AU49" s="51">
        <v>0</v>
      </c>
      <c r="AV49" s="51">
        <v>0</v>
      </c>
      <c r="AW49" s="51">
        <v>0</v>
      </c>
      <c r="AX49" s="267">
        <f t="shared" si="15"/>
        <v>0.93026401753443133</v>
      </c>
      <c r="AY49" s="160"/>
      <c r="AZ49" s="161" t="s">
        <v>41</v>
      </c>
      <c r="BA49" s="268" t="s">
        <v>574</v>
      </c>
      <c r="BB49" s="268" t="s">
        <v>640</v>
      </c>
      <c r="BC49" s="190" t="str">
        <f t="shared" si="16"/>
        <v>SI</v>
      </c>
      <c r="BD49" s="191" t="str">
        <f t="shared" si="17"/>
        <v>NO</v>
      </c>
      <c r="BE49" s="162">
        <f>IF(B49=B48,0,1)</f>
        <v>1</v>
      </c>
      <c r="BF49" s="163" t="s">
        <v>364</v>
      </c>
    </row>
    <row r="50" spans="1:58" ht="60" x14ac:dyDescent="0.25">
      <c r="A50" s="115" t="str">
        <f>+VLOOKUP(B50,'[1]Detalle TD'!$B$1:$C$75,2,)</f>
        <v>Agua Potable Rural</v>
      </c>
      <c r="B50" s="115">
        <v>30459967</v>
      </c>
      <c r="C50" s="117" t="s">
        <v>556</v>
      </c>
      <c r="D50" s="117" t="s">
        <v>144</v>
      </c>
      <c r="E50" s="108" t="s">
        <v>52</v>
      </c>
      <c r="F50" s="106" t="s">
        <v>72</v>
      </c>
      <c r="G50" s="106" t="s">
        <v>195</v>
      </c>
      <c r="H50" s="106" t="s">
        <v>37</v>
      </c>
      <c r="I50" s="194" t="s">
        <v>40</v>
      </c>
      <c r="J50" s="195">
        <v>706</v>
      </c>
      <c r="K50" s="194">
        <v>14</v>
      </c>
      <c r="L50" s="196">
        <f t="shared" si="11"/>
        <v>1.9830028328611898E-2</v>
      </c>
      <c r="M50" s="194">
        <v>0</v>
      </c>
      <c r="N50" s="194" t="s">
        <v>35</v>
      </c>
      <c r="O50" s="195">
        <v>168</v>
      </c>
      <c r="P50" s="194" t="s">
        <v>5</v>
      </c>
      <c r="Q50" s="194" t="s">
        <v>5</v>
      </c>
      <c r="R50" s="194" t="s">
        <v>101</v>
      </c>
      <c r="S50" s="198">
        <v>947906</v>
      </c>
      <c r="T50" s="201">
        <v>43709</v>
      </c>
      <c r="U50" s="283">
        <v>44525</v>
      </c>
      <c r="V50" s="281">
        <v>0.49</v>
      </c>
      <c r="W50" s="110" t="s">
        <v>354</v>
      </c>
      <c r="X50" s="118">
        <v>76105</v>
      </c>
      <c r="Y50" s="118">
        <v>0</v>
      </c>
      <c r="Z50" s="118">
        <v>0</v>
      </c>
      <c r="AA50" s="118">
        <v>0</v>
      </c>
      <c r="AB50" s="118">
        <v>0</v>
      </c>
      <c r="AC50" s="51">
        <v>57790</v>
      </c>
      <c r="AD50" s="51">
        <v>0</v>
      </c>
      <c r="AE50" s="51">
        <v>0</v>
      </c>
      <c r="AF50" s="51">
        <v>0</v>
      </c>
      <c r="AG50" s="51">
        <v>0</v>
      </c>
      <c r="AH50" s="51">
        <v>0</v>
      </c>
      <c r="AI50" s="51">
        <v>0</v>
      </c>
      <c r="AJ50" s="51">
        <v>18315</v>
      </c>
      <c r="AK50" s="248">
        <f t="shared" si="12"/>
        <v>76105</v>
      </c>
      <c r="AL50" s="249">
        <f t="shared" si="13"/>
        <v>0.75900000000000001</v>
      </c>
      <c r="AM50" s="264">
        <f t="shared" si="14"/>
        <v>490101</v>
      </c>
      <c r="AN50" s="118">
        <v>0</v>
      </c>
      <c r="AO50" s="118">
        <v>0</v>
      </c>
      <c r="AP50" s="118">
        <v>128240</v>
      </c>
      <c r="AQ50" s="118">
        <v>285756</v>
      </c>
      <c r="AR50" s="118">
        <v>0</v>
      </c>
      <c r="AS50" s="247">
        <v>76105</v>
      </c>
      <c r="AT50" s="51">
        <v>0</v>
      </c>
      <c r="AU50" s="51">
        <v>0</v>
      </c>
      <c r="AV50" s="51">
        <v>0</v>
      </c>
      <c r="AW50" s="51">
        <v>0</v>
      </c>
      <c r="AX50" s="267">
        <f t="shared" si="15"/>
        <v>0.96263015174423228</v>
      </c>
      <c r="AY50" s="160"/>
      <c r="AZ50" s="161" t="s">
        <v>41</v>
      </c>
      <c r="BA50" s="268" t="s">
        <v>574</v>
      </c>
      <c r="BB50" s="268" t="s">
        <v>640</v>
      </c>
      <c r="BC50" s="190" t="str">
        <f t="shared" si="16"/>
        <v>SI</v>
      </c>
      <c r="BD50" s="191" t="str">
        <f t="shared" si="17"/>
        <v>NO</v>
      </c>
      <c r="BE50" s="162">
        <f>IF(B50=B49,0,1)</f>
        <v>1</v>
      </c>
      <c r="BF50" s="163" t="s">
        <v>364</v>
      </c>
    </row>
    <row r="51" spans="1:58" ht="60" x14ac:dyDescent="0.25">
      <c r="A51" s="115" t="str">
        <f>+VLOOKUP(B51,'[1]Detalle TD'!$B$1:$C$75,2,)</f>
        <v>Agua Potable Rural</v>
      </c>
      <c r="B51" s="115">
        <v>30044873</v>
      </c>
      <c r="C51" s="117" t="s">
        <v>557</v>
      </c>
      <c r="D51" s="117" t="s">
        <v>144</v>
      </c>
      <c r="E51" s="108" t="s">
        <v>52</v>
      </c>
      <c r="F51" s="106" t="s">
        <v>74</v>
      </c>
      <c r="G51" s="106" t="s">
        <v>204</v>
      </c>
      <c r="H51" s="106" t="s">
        <v>37</v>
      </c>
      <c r="I51" s="194" t="s">
        <v>40</v>
      </c>
      <c r="J51" s="195">
        <v>2335</v>
      </c>
      <c r="K51" s="194">
        <v>1240</v>
      </c>
      <c r="L51" s="196">
        <f t="shared" si="11"/>
        <v>0.53104925053533192</v>
      </c>
      <c r="M51" s="194">
        <v>0</v>
      </c>
      <c r="N51" s="194" t="s">
        <v>35</v>
      </c>
      <c r="O51" s="195">
        <v>556</v>
      </c>
      <c r="P51" s="310" t="s">
        <v>5</v>
      </c>
      <c r="Q51" s="310" t="s">
        <v>5</v>
      </c>
      <c r="R51" s="310" t="s">
        <v>101</v>
      </c>
      <c r="S51" s="326">
        <v>1529289</v>
      </c>
      <c r="T51" s="283">
        <v>44044</v>
      </c>
      <c r="U51" s="280">
        <v>44446</v>
      </c>
      <c r="V51" s="281">
        <v>1</v>
      </c>
      <c r="W51" s="110" t="s">
        <v>354</v>
      </c>
      <c r="X51" s="118">
        <v>0</v>
      </c>
      <c r="Y51" s="118">
        <v>0</v>
      </c>
      <c r="Z51" s="118">
        <v>0</v>
      </c>
      <c r="AA51" s="118">
        <v>0</v>
      </c>
      <c r="AB51" s="118">
        <v>0</v>
      </c>
      <c r="AC51" s="51">
        <v>0</v>
      </c>
      <c r="AD51" s="51">
        <v>0</v>
      </c>
      <c r="AE51" s="51">
        <v>0</v>
      </c>
      <c r="AF51" s="51">
        <v>0</v>
      </c>
      <c r="AG51" s="51">
        <v>0</v>
      </c>
      <c r="AH51" s="51">
        <v>0</v>
      </c>
      <c r="AI51" s="51">
        <v>0</v>
      </c>
      <c r="AJ51" s="51">
        <v>0</v>
      </c>
      <c r="AK51" s="248">
        <f t="shared" si="12"/>
        <v>0</v>
      </c>
      <c r="AL51" s="249" t="str">
        <f t="shared" si="13"/>
        <v>-</v>
      </c>
      <c r="AM51" s="264">
        <f t="shared" si="14"/>
        <v>1656809</v>
      </c>
      <c r="AN51" s="118">
        <v>0</v>
      </c>
      <c r="AO51" s="118">
        <v>0</v>
      </c>
      <c r="AP51" s="118">
        <v>0</v>
      </c>
      <c r="AQ51" s="118">
        <v>1023624</v>
      </c>
      <c r="AR51" s="118">
        <v>633185</v>
      </c>
      <c r="AS51" s="247">
        <v>0</v>
      </c>
      <c r="AT51" s="51">
        <v>0</v>
      </c>
      <c r="AU51" s="51">
        <v>0</v>
      </c>
      <c r="AV51" s="51">
        <v>0</v>
      </c>
      <c r="AW51" s="51">
        <v>0</v>
      </c>
      <c r="AX51" s="267">
        <f t="shared" si="15"/>
        <v>1</v>
      </c>
      <c r="AY51" s="160"/>
      <c r="AZ51" s="161" t="s">
        <v>41</v>
      </c>
      <c r="BA51" s="268" t="s">
        <v>574</v>
      </c>
      <c r="BB51" s="268" t="s">
        <v>640</v>
      </c>
      <c r="BC51" s="190" t="str">
        <f t="shared" si="16"/>
        <v>SI</v>
      </c>
      <c r="BD51" s="191" t="str">
        <f t="shared" si="17"/>
        <v>NO</v>
      </c>
      <c r="BE51" s="162">
        <f>IF(B51=B50,0,1)</f>
        <v>1</v>
      </c>
      <c r="BF51" s="163" t="s">
        <v>364</v>
      </c>
    </row>
    <row r="52" spans="1:58" ht="45" x14ac:dyDescent="0.25">
      <c r="A52" s="115" t="str">
        <f>+VLOOKUP(B52,'[1]Detalle TD'!$B$1:$C$75,2,)</f>
        <v>Agua Potable Rural</v>
      </c>
      <c r="B52" s="115">
        <v>30044132</v>
      </c>
      <c r="C52" s="117" t="s">
        <v>558</v>
      </c>
      <c r="D52" s="117" t="s">
        <v>144</v>
      </c>
      <c r="E52" s="108" t="s">
        <v>52</v>
      </c>
      <c r="F52" s="106" t="s">
        <v>77</v>
      </c>
      <c r="G52" s="106" t="s">
        <v>205</v>
      </c>
      <c r="H52" s="106" t="s">
        <v>37</v>
      </c>
      <c r="I52" s="194" t="s">
        <v>40</v>
      </c>
      <c r="J52" s="195">
        <v>806</v>
      </c>
      <c r="K52" s="194">
        <v>356</v>
      </c>
      <c r="L52" s="196">
        <f t="shared" si="11"/>
        <v>0.44168734491315137</v>
      </c>
      <c r="M52" s="194">
        <v>2</v>
      </c>
      <c r="N52" s="194" t="s">
        <v>35</v>
      </c>
      <c r="O52" s="195">
        <v>192</v>
      </c>
      <c r="P52" s="310" t="s">
        <v>5</v>
      </c>
      <c r="Q52" s="310" t="s">
        <v>5</v>
      </c>
      <c r="R52" s="310" t="s">
        <v>101</v>
      </c>
      <c r="S52" s="326">
        <v>1955115</v>
      </c>
      <c r="T52" s="283">
        <v>44044</v>
      </c>
      <c r="U52" s="283">
        <v>44498</v>
      </c>
      <c r="V52" s="281">
        <v>1</v>
      </c>
      <c r="W52" s="110" t="s">
        <v>354</v>
      </c>
      <c r="X52" s="118">
        <v>0</v>
      </c>
      <c r="Y52" s="118">
        <v>0</v>
      </c>
      <c r="Z52" s="118">
        <v>0</v>
      </c>
      <c r="AA52" s="118">
        <v>0</v>
      </c>
      <c r="AB52" s="118">
        <v>0</v>
      </c>
      <c r="AC52" s="51">
        <v>0</v>
      </c>
      <c r="AD52" s="51">
        <v>0</v>
      </c>
      <c r="AE52" s="51">
        <v>0</v>
      </c>
      <c r="AF52" s="51">
        <v>0</v>
      </c>
      <c r="AG52" s="51">
        <v>0</v>
      </c>
      <c r="AH52" s="51">
        <v>0</v>
      </c>
      <c r="AI52" s="51">
        <v>0</v>
      </c>
      <c r="AJ52" s="51">
        <v>0</v>
      </c>
      <c r="AK52" s="248">
        <f t="shared" si="12"/>
        <v>0</v>
      </c>
      <c r="AL52" s="249" t="str">
        <f t="shared" si="13"/>
        <v>-</v>
      </c>
      <c r="AM52" s="264">
        <f t="shared" si="14"/>
        <v>2033422</v>
      </c>
      <c r="AN52" s="118">
        <v>0</v>
      </c>
      <c r="AO52" s="118">
        <v>0</v>
      </c>
      <c r="AP52" s="118">
        <v>0</v>
      </c>
      <c r="AQ52" s="118">
        <v>1213898</v>
      </c>
      <c r="AR52" s="118">
        <v>819524</v>
      </c>
      <c r="AS52" s="247">
        <v>0</v>
      </c>
      <c r="AT52" s="51">
        <v>0</v>
      </c>
      <c r="AU52" s="51">
        <v>0</v>
      </c>
      <c r="AV52" s="51">
        <v>0</v>
      </c>
      <c r="AW52" s="51">
        <v>0</v>
      </c>
      <c r="AX52" s="267">
        <f t="shared" si="15"/>
        <v>1</v>
      </c>
      <c r="AY52" s="160"/>
      <c r="AZ52" s="161" t="s">
        <v>41</v>
      </c>
      <c r="BA52" s="268" t="s">
        <v>574</v>
      </c>
      <c r="BB52" s="268" t="s">
        <v>640</v>
      </c>
      <c r="BC52" s="190" t="str">
        <f t="shared" si="16"/>
        <v>SI</v>
      </c>
      <c r="BD52" s="191" t="str">
        <f t="shared" si="17"/>
        <v>NO</v>
      </c>
      <c r="BE52" s="162">
        <f>IF(B52=B51,0,1)</f>
        <v>1</v>
      </c>
      <c r="BF52" s="163" t="s">
        <v>364</v>
      </c>
    </row>
    <row r="53" spans="1:58" ht="45" x14ac:dyDescent="0.25">
      <c r="A53" s="115" t="str">
        <f>+VLOOKUP(B53,'[1]Detalle TD'!$B$1:$C$75,2,)</f>
        <v>Agua Potable Rural</v>
      </c>
      <c r="B53" s="115">
        <v>40003105</v>
      </c>
      <c r="C53" s="107" t="s">
        <v>559</v>
      </c>
      <c r="D53" s="107" t="s">
        <v>144</v>
      </c>
      <c r="E53" s="108" t="s">
        <v>52</v>
      </c>
      <c r="F53" s="106" t="s">
        <v>78</v>
      </c>
      <c r="G53" s="106" t="s">
        <v>191</v>
      </c>
      <c r="H53" s="106" t="s">
        <v>37</v>
      </c>
      <c r="I53" s="194" t="s">
        <v>40</v>
      </c>
      <c r="J53" s="195">
        <v>3000</v>
      </c>
      <c r="K53" s="194">
        <v>1330</v>
      </c>
      <c r="L53" s="196">
        <f t="shared" si="11"/>
        <v>0.44333333333333336</v>
      </c>
      <c r="M53" s="194">
        <v>0</v>
      </c>
      <c r="N53" s="194" t="s">
        <v>35</v>
      </c>
      <c r="O53" s="195">
        <v>50</v>
      </c>
      <c r="P53" s="310" t="s">
        <v>5</v>
      </c>
      <c r="Q53" s="310" t="s">
        <v>81</v>
      </c>
      <c r="R53" s="194" t="s">
        <v>101</v>
      </c>
      <c r="S53" s="198">
        <v>563615.34</v>
      </c>
      <c r="T53" s="201">
        <v>43335</v>
      </c>
      <c r="U53" s="283">
        <v>43728</v>
      </c>
      <c r="V53" s="281">
        <v>1</v>
      </c>
      <c r="W53" s="110" t="s">
        <v>354</v>
      </c>
      <c r="X53" s="118">
        <v>0</v>
      </c>
      <c r="Y53" s="118">
        <v>0</v>
      </c>
      <c r="Z53" s="118">
        <v>0</v>
      </c>
      <c r="AA53" s="118">
        <v>0</v>
      </c>
      <c r="AB53" s="118">
        <v>0</v>
      </c>
      <c r="AC53" s="51">
        <v>0</v>
      </c>
      <c r="AD53" s="51">
        <v>0</v>
      </c>
      <c r="AE53" s="51">
        <v>0</v>
      </c>
      <c r="AF53" s="51">
        <v>0</v>
      </c>
      <c r="AG53" s="51">
        <v>0</v>
      </c>
      <c r="AH53" s="51">
        <v>0</v>
      </c>
      <c r="AI53" s="51">
        <v>0</v>
      </c>
      <c r="AJ53" s="51">
        <v>0</v>
      </c>
      <c r="AK53" s="248">
        <f t="shared" si="12"/>
        <v>0</v>
      </c>
      <c r="AL53" s="249" t="str">
        <f t="shared" si="13"/>
        <v>-</v>
      </c>
      <c r="AM53" s="264">
        <f t="shared" si="14"/>
        <v>563615</v>
      </c>
      <c r="AN53" s="118">
        <v>0</v>
      </c>
      <c r="AO53" s="118">
        <v>498730</v>
      </c>
      <c r="AP53" s="118">
        <v>64885</v>
      </c>
      <c r="AQ53" s="118">
        <v>0</v>
      </c>
      <c r="AR53" s="118">
        <v>0</v>
      </c>
      <c r="AS53" s="247">
        <v>0</v>
      </c>
      <c r="AT53" s="51">
        <v>0</v>
      </c>
      <c r="AU53" s="51">
        <v>0</v>
      </c>
      <c r="AV53" s="51">
        <v>0</v>
      </c>
      <c r="AW53" s="51">
        <v>0</v>
      </c>
      <c r="AX53" s="267">
        <f t="shared" si="15"/>
        <v>1</v>
      </c>
      <c r="AY53" s="160"/>
      <c r="AZ53" s="161" t="s">
        <v>41</v>
      </c>
      <c r="BA53" s="268" t="s">
        <v>574</v>
      </c>
      <c r="BB53" s="268" t="s">
        <v>572</v>
      </c>
      <c r="BC53" s="190" t="str">
        <f t="shared" si="16"/>
        <v>SI</v>
      </c>
      <c r="BD53" s="191" t="str">
        <f t="shared" si="17"/>
        <v>NO</v>
      </c>
      <c r="BE53" s="162">
        <f>IF(B53=B52,0,1)</f>
        <v>1</v>
      </c>
      <c r="BF53" s="163" t="s">
        <v>364</v>
      </c>
    </row>
    <row r="54" spans="1:58" ht="60" x14ac:dyDescent="0.25">
      <c r="A54" s="115" t="str">
        <f>+VLOOKUP(B54,'[1]Detalle TD'!$B$1:$C$75,2,)</f>
        <v>Agua Potable Rural</v>
      </c>
      <c r="B54" s="115">
        <v>40001909</v>
      </c>
      <c r="C54" s="117" t="s">
        <v>560</v>
      </c>
      <c r="D54" s="117" t="s">
        <v>144</v>
      </c>
      <c r="E54" s="108" t="s">
        <v>52</v>
      </c>
      <c r="F54" s="106" t="s">
        <v>310</v>
      </c>
      <c r="G54" s="106" t="s">
        <v>200</v>
      </c>
      <c r="H54" s="106" t="s">
        <v>37</v>
      </c>
      <c r="I54" s="194" t="s">
        <v>40</v>
      </c>
      <c r="J54" s="195">
        <v>1579</v>
      </c>
      <c r="K54" s="194">
        <v>466</v>
      </c>
      <c r="L54" s="196">
        <f t="shared" si="11"/>
        <v>0.29512349588347053</v>
      </c>
      <c r="M54" s="194">
        <v>5</v>
      </c>
      <c r="N54" s="194" t="s">
        <v>35</v>
      </c>
      <c r="O54" s="195">
        <v>376</v>
      </c>
      <c r="P54" s="310" t="s">
        <v>5</v>
      </c>
      <c r="Q54" s="310" t="s">
        <v>5</v>
      </c>
      <c r="R54" s="194" t="s">
        <v>101</v>
      </c>
      <c r="S54" s="198">
        <v>3311827</v>
      </c>
      <c r="T54" s="199">
        <v>43748</v>
      </c>
      <c r="U54" s="283">
        <v>44321</v>
      </c>
      <c r="V54" s="281">
        <v>0.91</v>
      </c>
      <c r="W54" s="110" t="s">
        <v>354</v>
      </c>
      <c r="X54" s="118">
        <v>370702</v>
      </c>
      <c r="Y54" s="118">
        <v>0</v>
      </c>
      <c r="Z54" s="118">
        <v>0</v>
      </c>
      <c r="AA54" s="118">
        <v>0</v>
      </c>
      <c r="AB54" s="118">
        <v>0</v>
      </c>
      <c r="AC54" s="51">
        <v>0</v>
      </c>
      <c r="AD54" s="51">
        <v>114500</v>
      </c>
      <c r="AE54" s="51">
        <v>57250</v>
      </c>
      <c r="AF54" s="51">
        <v>57250</v>
      </c>
      <c r="AG54" s="51">
        <v>27202</v>
      </c>
      <c r="AH54" s="51">
        <v>114500</v>
      </c>
      <c r="AI54" s="51">
        <v>0</v>
      </c>
      <c r="AJ54" s="51">
        <v>0</v>
      </c>
      <c r="AK54" s="248">
        <f t="shared" si="12"/>
        <v>370702</v>
      </c>
      <c r="AL54" s="249">
        <f t="shared" si="13"/>
        <v>0</v>
      </c>
      <c r="AM54" s="264">
        <f t="shared" si="14"/>
        <v>4083844</v>
      </c>
      <c r="AN54" s="118">
        <v>0</v>
      </c>
      <c r="AO54" s="118">
        <v>0</v>
      </c>
      <c r="AP54" s="118">
        <v>0</v>
      </c>
      <c r="AQ54" s="118">
        <v>2046041</v>
      </c>
      <c r="AR54" s="118">
        <v>1667101</v>
      </c>
      <c r="AS54" s="247">
        <v>370702</v>
      </c>
      <c r="AT54" s="51">
        <v>0</v>
      </c>
      <c r="AU54" s="51">
        <v>0</v>
      </c>
      <c r="AV54" s="51">
        <v>0</v>
      </c>
      <c r="AW54" s="51">
        <v>0</v>
      </c>
      <c r="AX54" s="267">
        <f t="shared" si="15"/>
        <v>0.90922718889360121</v>
      </c>
      <c r="AY54" s="160"/>
      <c r="AZ54" s="161" t="s">
        <v>41</v>
      </c>
      <c r="BA54" s="268" t="s">
        <v>574</v>
      </c>
      <c r="BB54" s="268" t="s">
        <v>640</v>
      </c>
      <c r="BC54" s="190" t="str">
        <f t="shared" si="16"/>
        <v>SI</v>
      </c>
      <c r="BD54" s="191" t="str">
        <f t="shared" si="17"/>
        <v>NO</v>
      </c>
      <c r="BE54" s="162">
        <f>IF(B54=B53,0,1)</f>
        <v>1</v>
      </c>
      <c r="BF54" s="163" t="s">
        <v>364</v>
      </c>
    </row>
    <row r="55" spans="1:58" ht="45" x14ac:dyDescent="0.25">
      <c r="A55" s="287" t="str">
        <f>+VLOOKUP(B55,'[1]Detalle TD'!$B$1:$C$75,2,)</f>
        <v>Agua Potable Rural</v>
      </c>
      <c r="B55" s="287">
        <v>30045445</v>
      </c>
      <c r="C55" s="330" t="s">
        <v>561</v>
      </c>
      <c r="D55" s="329" t="s">
        <v>144</v>
      </c>
      <c r="E55" s="305" t="s">
        <v>298</v>
      </c>
      <c r="F55" s="306" t="s">
        <v>66</v>
      </c>
      <c r="G55" s="306" t="s">
        <v>486</v>
      </c>
      <c r="H55" s="306" t="s">
        <v>37</v>
      </c>
      <c r="I55" s="307" t="s">
        <v>121</v>
      </c>
      <c r="J55" s="290">
        <v>544</v>
      </c>
      <c r="K55" s="290">
        <f>J55*L55</f>
        <v>425.952</v>
      </c>
      <c r="L55" s="291">
        <v>0.78300000000000003</v>
      </c>
      <c r="M55" s="287">
        <v>4</v>
      </c>
      <c r="N55" s="307" t="s">
        <v>595</v>
      </c>
      <c r="O55" s="290">
        <v>132</v>
      </c>
      <c r="P55" s="307" t="s">
        <v>5</v>
      </c>
      <c r="Q55" s="307" t="s">
        <v>80</v>
      </c>
      <c r="R55" s="307" t="s">
        <v>101</v>
      </c>
      <c r="S55" s="297">
        <v>847210</v>
      </c>
      <c r="T55" s="294">
        <v>43862</v>
      </c>
      <c r="U55" s="294">
        <v>44594</v>
      </c>
      <c r="V55" s="295">
        <v>0.95</v>
      </c>
      <c r="W55" s="296" t="s">
        <v>354</v>
      </c>
      <c r="X55" s="298">
        <v>362583</v>
      </c>
      <c r="Y55" s="298">
        <v>0</v>
      </c>
      <c r="Z55" s="298">
        <v>0</v>
      </c>
      <c r="AA55" s="298">
        <v>124336</v>
      </c>
      <c r="AB55" s="298">
        <v>115785</v>
      </c>
      <c r="AC55" s="299">
        <v>30653</v>
      </c>
      <c r="AD55" s="299">
        <v>34350</v>
      </c>
      <c r="AE55" s="299">
        <v>45800</v>
      </c>
      <c r="AF55" s="299">
        <v>11659</v>
      </c>
      <c r="AG55" s="299">
        <v>0</v>
      </c>
      <c r="AH55" s="299">
        <v>0</v>
      </c>
      <c r="AI55" s="299">
        <v>0</v>
      </c>
      <c r="AJ55" s="299">
        <v>0</v>
      </c>
      <c r="AK55" s="248">
        <f t="shared" si="12"/>
        <v>362583</v>
      </c>
      <c r="AL55" s="249">
        <f t="shared" si="13"/>
        <v>0.747</v>
      </c>
      <c r="AM55" s="300">
        <f t="shared" si="14"/>
        <v>1477677</v>
      </c>
      <c r="AN55" s="298">
        <v>0</v>
      </c>
      <c r="AO55" s="298">
        <v>0</v>
      </c>
      <c r="AP55" s="298">
        <v>0</v>
      </c>
      <c r="AQ55" s="298">
        <v>0</v>
      </c>
      <c r="AR55" s="298">
        <v>1115094</v>
      </c>
      <c r="AS55" s="301">
        <v>362583</v>
      </c>
      <c r="AT55" s="299">
        <v>0</v>
      </c>
      <c r="AU55" s="299">
        <v>0</v>
      </c>
      <c r="AV55" s="299">
        <v>0</v>
      </c>
      <c r="AW55" s="299">
        <v>0</v>
      </c>
      <c r="AX55" s="267">
        <f t="shared" si="15"/>
        <v>0.93786937199401488</v>
      </c>
      <c r="AY55" s="288"/>
      <c r="AZ55" s="306" t="s">
        <v>41</v>
      </c>
      <c r="BA55" s="304" t="s">
        <v>574</v>
      </c>
      <c r="BB55" s="304" t="s">
        <v>640</v>
      </c>
      <c r="BC55" s="190" t="str">
        <f t="shared" si="16"/>
        <v>SI</v>
      </c>
      <c r="BD55" s="191" t="str">
        <f t="shared" si="17"/>
        <v>NO</v>
      </c>
      <c r="BE55" s="162">
        <f>IF(B55=B54,0,1)</f>
        <v>1</v>
      </c>
      <c r="BF55" s="157" t="s">
        <v>365</v>
      </c>
    </row>
    <row r="56" spans="1:58" ht="45" x14ac:dyDescent="0.25">
      <c r="A56" s="287" t="str">
        <f>+VLOOKUP(B56,'[1]Detalle TD'!$B$1:$C$75,2,)</f>
        <v>Agua Potable Rural</v>
      </c>
      <c r="B56" s="287">
        <v>40008030</v>
      </c>
      <c r="C56" s="330" t="s">
        <v>562</v>
      </c>
      <c r="D56" s="329" t="s">
        <v>144</v>
      </c>
      <c r="E56" s="305" t="s">
        <v>52</v>
      </c>
      <c r="F56" s="306" t="s">
        <v>75</v>
      </c>
      <c r="G56" s="306" t="s">
        <v>487</v>
      </c>
      <c r="H56" s="306" t="s">
        <v>37</v>
      </c>
      <c r="I56" s="307" t="s">
        <v>121</v>
      </c>
      <c r="J56" s="290">
        <v>756</v>
      </c>
      <c r="K56" s="290">
        <f t="shared" ref="K56:K60" si="20">J56*L56</f>
        <v>694.76400000000001</v>
      </c>
      <c r="L56" s="291">
        <v>0.91900000000000004</v>
      </c>
      <c r="M56" s="287">
        <v>1</v>
      </c>
      <c r="N56" s="307" t="s">
        <v>595</v>
      </c>
      <c r="O56" s="290">
        <v>180</v>
      </c>
      <c r="P56" s="307" t="s">
        <v>5</v>
      </c>
      <c r="Q56" s="307" t="s">
        <v>5</v>
      </c>
      <c r="R56" s="307" t="s">
        <v>101</v>
      </c>
      <c r="S56" s="297">
        <v>1145436</v>
      </c>
      <c r="T56" s="294">
        <v>44075</v>
      </c>
      <c r="U56" s="294">
        <v>44406</v>
      </c>
      <c r="V56" s="295">
        <v>1</v>
      </c>
      <c r="W56" s="296" t="s">
        <v>354</v>
      </c>
      <c r="X56" s="298">
        <v>0</v>
      </c>
      <c r="Y56" s="298">
        <v>0</v>
      </c>
      <c r="Z56" s="298">
        <v>0</v>
      </c>
      <c r="AA56" s="298">
        <v>0</v>
      </c>
      <c r="AB56" s="298">
        <v>0</v>
      </c>
      <c r="AC56" s="299">
        <v>0</v>
      </c>
      <c r="AD56" s="299">
        <v>0</v>
      </c>
      <c r="AE56" s="299">
        <v>0</v>
      </c>
      <c r="AF56" s="299">
        <v>0</v>
      </c>
      <c r="AG56" s="299">
        <v>0</v>
      </c>
      <c r="AH56" s="299">
        <v>0</v>
      </c>
      <c r="AI56" s="299">
        <v>0</v>
      </c>
      <c r="AJ56" s="299">
        <v>0</v>
      </c>
      <c r="AK56" s="248">
        <f t="shared" si="12"/>
        <v>0</v>
      </c>
      <c r="AL56" s="249" t="str">
        <f t="shared" si="13"/>
        <v>-</v>
      </c>
      <c r="AM56" s="300">
        <f t="shared" si="14"/>
        <v>1355865</v>
      </c>
      <c r="AN56" s="298">
        <v>0</v>
      </c>
      <c r="AO56" s="298">
        <v>0</v>
      </c>
      <c r="AP56" s="298">
        <v>0</v>
      </c>
      <c r="AQ56" s="298">
        <v>240450</v>
      </c>
      <c r="AR56" s="298">
        <v>1115415</v>
      </c>
      <c r="AS56" s="301">
        <v>0</v>
      </c>
      <c r="AT56" s="299">
        <v>0</v>
      </c>
      <c r="AU56" s="299">
        <v>0</v>
      </c>
      <c r="AV56" s="299">
        <v>0</v>
      </c>
      <c r="AW56" s="299">
        <v>0</v>
      </c>
      <c r="AX56" s="267">
        <f t="shared" si="15"/>
        <v>1</v>
      </c>
      <c r="AY56" s="288"/>
      <c r="AZ56" s="306" t="s">
        <v>41</v>
      </c>
      <c r="BA56" s="304" t="s">
        <v>574</v>
      </c>
      <c r="BB56" s="304" t="s">
        <v>640</v>
      </c>
      <c r="BC56" s="190" t="str">
        <f t="shared" si="16"/>
        <v>SI</v>
      </c>
      <c r="BD56" s="191" t="str">
        <f t="shared" si="17"/>
        <v>NO</v>
      </c>
      <c r="BE56" s="162">
        <f>IF(B56=B55,0,1)</f>
        <v>1</v>
      </c>
      <c r="BF56" s="157" t="s">
        <v>365</v>
      </c>
    </row>
    <row r="57" spans="1:58" ht="75" x14ac:dyDescent="0.25">
      <c r="A57" s="287" t="str">
        <f>+VLOOKUP(B57,'[1]Detalle TD'!$B$1:$C$75,2,)</f>
        <v>Agua Potable Rural</v>
      </c>
      <c r="B57" s="287" t="s">
        <v>488</v>
      </c>
      <c r="C57" s="331" t="s">
        <v>628</v>
      </c>
      <c r="D57" s="329" t="s">
        <v>144</v>
      </c>
      <c r="E57" s="305" t="s">
        <v>298</v>
      </c>
      <c r="F57" s="306" t="s">
        <v>66</v>
      </c>
      <c r="G57" s="306" t="s">
        <v>489</v>
      </c>
      <c r="H57" s="306" t="s">
        <v>37</v>
      </c>
      <c r="I57" s="307" t="s">
        <v>121</v>
      </c>
      <c r="J57" s="290">
        <v>663</v>
      </c>
      <c r="K57" s="290">
        <f t="shared" si="20"/>
        <v>519.12900000000002</v>
      </c>
      <c r="L57" s="291">
        <v>0.78300000000000003</v>
      </c>
      <c r="M57" s="287">
        <v>3</v>
      </c>
      <c r="N57" s="307" t="s">
        <v>595</v>
      </c>
      <c r="O57" s="290">
        <v>158</v>
      </c>
      <c r="P57" s="307" t="s">
        <v>5</v>
      </c>
      <c r="Q57" s="307" t="s">
        <v>80</v>
      </c>
      <c r="R57" s="307" t="s">
        <v>101</v>
      </c>
      <c r="S57" s="297">
        <v>521194</v>
      </c>
      <c r="T57" s="294">
        <v>44286</v>
      </c>
      <c r="U57" s="294">
        <v>44473</v>
      </c>
      <c r="V57" s="295">
        <v>0.87</v>
      </c>
      <c r="W57" s="296" t="s">
        <v>354</v>
      </c>
      <c r="X57" s="298">
        <v>333382</v>
      </c>
      <c r="Y57" s="298">
        <v>0</v>
      </c>
      <c r="Z57" s="298">
        <v>0</v>
      </c>
      <c r="AA57" s="298">
        <v>68492</v>
      </c>
      <c r="AB57" s="298">
        <v>23991</v>
      </c>
      <c r="AC57" s="299">
        <v>26065</v>
      </c>
      <c r="AD57" s="299">
        <v>30915</v>
      </c>
      <c r="AE57" s="299">
        <v>30915</v>
      </c>
      <c r="AF57" s="299">
        <v>30915</v>
      </c>
      <c r="AG57" s="299">
        <v>30915</v>
      </c>
      <c r="AH57" s="299">
        <v>30915</v>
      </c>
      <c r="AI57" s="299">
        <v>30915</v>
      </c>
      <c r="AJ57" s="299">
        <v>29644</v>
      </c>
      <c r="AK57" s="248">
        <f t="shared" si="12"/>
        <v>333682</v>
      </c>
      <c r="AL57" s="249">
        <f t="shared" si="13"/>
        <v>0.35599999999999998</v>
      </c>
      <c r="AM57" s="300">
        <f t="shared" si="14"/>
        <v>938703</v>
      </c>
      <c r="AN57" s="298">
        <v>0</v>
      </c>
      <c r="AO57" s="298">
        <v>0</v>
      </c>
      <c r="AP57" s="298">
        <v>0</v>
      </c>
      <c r="AQ57" s="298">
        <v>0</v>
      </c>
      <c r="AR57" s="298">
        <v>605321</v>
      </c>
      <c r="AS57" s="301">
        <v>333382</v>
      </c>
      <c r="AT57" s="299">
        <v>0</v>
      </c>
      <c r="AU57" s="299">
        <v>0</v>
      </c>
      <c r="AV57" s="299">
        <v>0</v>
      </c>
      <c r="AW57" s="299">
        <v>0</v>
      </c>
      <c r="AX57" s="267">
        <f t="shared" si="15"/>
        <v>0.77113740980906631</v>
      </c>
      <c r="AY57" s="288"/>
      <c r="AZ57" s="306" t="s">
        <v>41</v>
      </c>
      <c r="BA57" s="304" t="s">
        <v>574</v>
      </c>
      <c r="BB57" s="304" t="s">
        <v>640</v>
      </c>
      <c r="BC57" s="190" t="str">
        <f t="shared" si="16"/>
        <v>JUSTIFICAR DIFERENCIA</v>
      </c>
      <c r="BD57" s="191">
        <f t="shared" si="17"/>
        <v>-300</v>
      </c>
      <c r="BE57" s="162">
        <f>IF(B57=B56,0,1)</f>
        <v>1</v>
      </c>
      <c r="BF57" s="157" t="s">
        <v>365</v>
      </c>
    </row>
    <row r="58" spans="1:58" ht="60" x14ac:dyDescent="0.25">
      <c r="A58" s="287" t="str">
        <f>+VLOOKUP(B58,'[1]Detalle TD'!$B$1:$C$75,2,)</f>
        <v>Agua Potable Rural</v>
      </c>
      <c r="B58" s="287">
        <v>40000183</v>
      </c>
      <c r="C58" s="330" t="s">
        <v>563</v>
      </c>
      <c r="D58" s="329" t="s">
        <v>144</v>
      </c>
      <c r="E58" s="305" t="s">
        <v>298</v>
      </c>
      <c r="F58" s="306" t="s">
        <v>54</v>
      </c>
      <c r="G58" s="306" t="s">
        <v>208</v>
      </c>
      <c r="H58" s="306" t="s">
        <v>38</v>
      </c>
      <c r="I58" s="307" t="s">
        <v>121</v>
      </c>
      <c r="J58" s="290">
        <v>378</v>
      </c>
      <c r="K58" s="290">
        <f t="shared" si="20"/>
        <v>298.99799999999999</v>
      </c>
      <c r="L58" s="291">
        <v>0.79100000000000004</v>
      </c>
      <c r="M58" s="287">
        <v>1</v>
      </c>
      <c r="N58" s="307" t="s">
        <v>595</v>
      </c>
      <c r="O58" s="290">
        <v>90</v>
      </c>
      <c r="P58" s="307" t="s">
        <v>5</v>
      </c>
      <c r="Q58" s="307" t="s">
        <v>5</v>
      </c>
      <c r="R58" s="307" t="s">
        <v>101</v>
      </c>
      <c r="S58" s="297">
        <v>423271</v>
      </c>
      <c r="T58" s="294">
        <v>44228</v>
      </c>
      <c r="U58" s="294">
        <v>44412</v>
      </c>
      <c r="V58" s="295">
        <v>1</v>
      </c>
      <c r="W58" s="296" t="s">
        <v>354</v>
      </c>
      <c r="X58" s="298">
        <v>0</v>
      </c>
      <c r="Y58" s="298">
        <v>0</v>
      </c>
      <c r="Z58" s="298">
        <v>0</v>
      </c>
      <c r="AA58" s="298">
        <v>0</v>
      </c>
      <c r="AB58" s="298">
        <v>0</v>
      </c>
      <c r="AC58" s="299">
        <v>0</v>
      </c>
      <c r="AD58" s="299">
        <v>0</v>
      </c>
      <c r="AE58" s="299">
        <v>0</v>
      </c>
      <c r="AF58" s="299">
        <v>0</v>
      </c>
      <c r="AG58" s="299">
        <v>0</v>
      </c>
      <c r="AH58" s="299">
        <v>0</v>
      </c>
      <c r="AI58" s="299">
        <v>0</v>
      </c>
      <c r="AJ58" s="299">
        <v>0</v>
      </c>
      <c r="AK58" s="248">
        <f t="shared" si="12"/>
        <v>0</v>
      </c>
      <c r="AL58" s="249" t="str">
        <f t="shared" si="13"/>
        <v>-</v>
      </c>
      <c r="AM58" s="300">
        <f t="shared" si="14"/>
        <v>553807</v>
      </c>
      <c r="AN58" s="298">
        <v>0</v>
      </c>
      <c r="AO58" s="298">
        <v>0</v>
      </c>
      <c r="AP58" s="298">
        <v>0</v>
      </c>
      <c r="AQ58" s="298">
        <v>0</v>
      </c>
      <c r="AR58" s="298">
        <v>553807</v>
      </c>
      <c r="AS58" s="301">
        <v>0</v>
      </c>
      <c r="AT58" s="299">
        <v>0</v>
      </c>
      <c r="AU58" s="299">
        <v>0</v>
      </c>
      <c r="AV58" s="299">
        <v>0</v>
      </c>
      <c r="AW58" s="299">
        <v>0</v>
      </c>
      <c r="AX58" s="267">
        <f t="shared" si="15"/>
        <v>1</v>
      </c>
      <c r="AY58" s="288"/>
      <c r="AZ58" s="306" t="s">
        <v>41</v>
      </c>
      <c r="BA58" s="304" t="s">
        <v>574</v>
      </c>
      <c r="BB58" s="304" t="s">
        <v>640</v>
      </c>
      <c r="BC58" s="190" t="str">
        <f t="shared" si="16"/>
        <v>SI</v>
      </c>
      <c r="BD58" s="191" t="str">
        <f t="shared" si="17"/>
        <v>NO</v>
      </c>
      <c r="BE58" s="162">
        <f>IF(B58=B57,0,1)</f>
        <v>1</v>
      </c>
      <c r="BF58" s="157" t="s">
        <v>365</v>
      </c>
    </row>
    <row r="59" spans="1:58" ht="75" x14ac:dyDescent="0.25">
      <c r="A59" s="287" t="str">
        <f>+VLOOKUP(B59,'[1]Detalle TD'!$B$1:$C$75,2,)</f>
        <v>Agua Potable Rural</v>
      </c>
      <c r="B59" s="287">
        <v>30096766</v>
      </c>
      <c r="C59" s="330" t="s">
        <v>564</v>
      </c>
      <c r="D59" s="329" t="s">
        <v>144</v>
      </c>
      <c r="E59" s="305" t="s">
        <v>52</v>
      </c>
      <c r="F59" s="306" t="s">
        <v>76</v>
      </c>
      <c r="G59" s="306" t="s">
        <v>490</v>
      </c>
      <c r="H59" s="306" t="s">
        <v>37</v>
      </c>
      <c r="I59" s="307" t="s">
        <v>121</v>
      </c>
      <c r="J59" s="290">
        <v>777</v>
      </c>
      <c r="K59" s="290">
        <f t="shared" si="20"/>
        <v>683.76</v>
      </c>
      <c r="L59" s="291">
        <v>0.88</v>
      </c>
      <c r="M59" s="287">
        <v>6</v>
      </c>
      <c r="N59" s="307" t="s">
        <v>595</v>
      </c>
      <c r="O59" s="290">
        <v>185</v>
      </c>
      <c r="P59" s="307" t="s">
        <v>5</v>
      </c>
      <c r="Q59" s="307" t="s">
        <v>299</v>
      </c>
      <c r="R59" s="307" t="s">
        <v>101</v>
      </c>
      <c r="S59" s="297">
        <v>1586826</v>
      </c>
      <c r="T59" s="294">
        <v>44480</v>
      </c>
      <c r="U59" s="294">
        <v>44676</v>
      </c>
      <c r="V59" s="295">
        <v>0.48</v>
      </c>
      <c r="W59" s="296" t="s">
        <v>354</v>
      </c>
      <c r="X59" s="298">
        <v>1519342</v>
      </c>
      <c r="Y59" s="298">
        <v>0</v>
      </c>
      <c r="Z59" s="298">
        <v>0</v>
      </c>
      <c r="AA59" s="298">
        <v>351713</v>
      </c>
      <c r="AB59" s="298">
        <v>238780</v>
      </c>
      <c r="AC59" s="299">
        <v>128553</v>
      </c>
      <c r="AD59" s="299">
        <v>169147</v>
      </c>
      <c r="AE59" s="299">
        <v>148850</v>
      </c>
      <c r="AF59" s="299">
        <v>148850</v>
      </c>
      <c r="AG59" s="299">
        <v>148850</v>
      </c>
      <c r="AH59" s="299">
        <v>58920</v>
      </c>
      <c r="AI59" s="299">
        <v>48850</v>
      </c>
      <c r="AJ59" s="299">
        <v>76829</v>
      </c>
      <c r="AK59" s="248">
        <f t="shared" si="12"/>
        <v>1519342</v>
      </c>
      <c r="AL59" s="249">
        <f t="shared" si="13"/>
        <v>0.47299999999999998</v>
      </c>
      <c r="AM59" s="300">
        <f t="shared" si="14"/>
        <v>1709761</v>
      </c>
      <c r="AN59" s="298">
        <v>0</v>
      </c>
      <c r="AO59" s="298">
        <v>0</v>
      </c>
      <c r="AP59" s="298">
        <v>0</v>
      </c>
      <c r="AQ59" s="298">
        <v>0</v>
      </c>
      <c r="AR59" s="298">
        <v>190419</v>
      </c>
      <c r="AS59" s="301">
        <v>1519342</v>
      </c>
      <c r="AT59" s="299">
        <v>0</v>
      </c>
      <c r="AU59" s="299">
        <v>0</v>
      </c>
      <c r="AV59" s="299">
        <v>0</v>
      </c>
      <c r="AW59" s="299">
        <v>0</v>
      </c>
      <c r="AX59" s="267">
        <f t="shared" si="15"/>
        <v>0.53192522229715145</v>
      </c>
      <c r="AY59" s="288"/>
      <c r="AZ59" s="306" t="s">
        <v>41</v>
      </c>
      <c r="BA59" s="304" t="s">
        <v>574</v>
      </c>
      <c r="BB59" s="304" t="s">
        <v>640</v>
      </c>
      <c r="BC59" s="190" t="str">
        <f t="shared" si="16"/>
        <v>SI</v>
      </c>
      <c r="BD59" s="191" t="str">
        <f t="shared" si="17"/>
        <v>NO</v>
      </c>
      <c r="BE59" s="162">
        <f>IF(B59=B58,0,1)</f>
        <v>1</v>
      </c>
      <c r="BF59" s="157" t="s">
        <v>365</v>
      </c>
    </row>
    <row r="60" spans="1:58" ht="75" x14ac:dyDescent="0.25">
      <c r="A60" s="287" t="str">
        <f>+VLOOKUP(B60,'[1]Detalle TD'!$B$1:$C$75,2,)</f>
        <v>Agua Potable Rural</v>
      </c>
      <c r="B60" s="287">
        <v>30472185</v>
      </c>
      <c r="C60" s="330" t="s">
        <v>610</v>
      </c>
      <c r="D60" s="329" t="s">
        <v>144</v>
      </c>
      <c r="E60" s="305" t="s">
        <v>52</v>
      </c>
      <c r="F60" s="306" t="s">
        <v>73</v>
      </c>
      <c r="G60" s="306" t="s">
        <v>491</v>
      </c>
      <c r="H60" s="306" t="s">
        <v>37</v>
      </c>
      <c r="I60" s="307" t="s">
        <v>121</v>
      </c>
      <c r="J60" s="290">
        <v>424</v>
      </c>
      <c r="K60" s="290">
        <f t="shared" si="20"/>
        <v>294.68</v>
      </c>
      <c r="L60" s="291">
        <v>0.69499999999999995</v>
      </c>
      <c r="M60" s="287">
        <v>30</v>
      </c>
      <c r="N60" s="307" t="s">
        <v>595</v>
      </c>
      <c r="O60" s="290">
        <v>101</v>
      </c>
      <c r="P60" s="307" t="s">
        <v>5</v>
      </c>
      <c r="Q60" s="307" t="s">
        <v>299</v>
      </c>
      <c r="R60" s="307" t="s">
        <v>101</v>
      </c>
      <c r="S60" s="297">
        <v>1425284</v>
      </c>
      <c r="T60" s="294">
        <v>44423</v>
      </c>
      <c r="U60" s="294">
        <v>44707</v>
      </c>
      <c r="V60" s="295">
        <v>0</v>
      </c>
      <c r="W60" s="296" t="s">
        <v>354</v>
      </c>
      <c r="X60" s="298">
        <v>458000</v>
      </c>
      <c r="Y60" s="298">
        <v>0</v>
      </c>
      <c r="Z60" s="298">
        <v>0</v>
      </c>
      <c r="AA60" s="298">
        <v>0</v>
      </c>
      <c r="AB60" s="298">
        <v>0</v>
      </c>
      <c r="AC60" s="299">
        <v>0</v>
      </c>
      <c r="AD60" s="299">
        <v>0</v>
      </c>
      <c r="AE60" s="299">
        <v>0</v>
      </c>
      <c r="AF60" s="299">
        <v>0</v>
      </c>
      <c r="AG60" s="299">
        <v>114500</v>
      </c>
      <c r="AH60" s="299">
        <v>114500</v>
      </c>
      <c r="AI60" s="299">
        <v>114500</v>
      </c>
      <c r="AJ60" s="299">
        <v>114500</v>
      </c>
      <c r="AK60" s="248">
        <f t="shared" si="12"/>
        <v>458000</v>
      </c>
      <c r="AL60" s="249">
        <f t="shared" si="13"/>
        <v>0</v>
      </c>
      <c r="AM60" s="300">
        <f t="shared" si="14"/>
        <v>458000</v>
      </c>
      <c r="AN60" s="298">
        <v>0</v>
      </c>
      <c r="AO60" s="298">
        <v>0</v>
      </c>
      <c r="AP60" s="298">
        <v>0</v>
      </c>
      <c r="AQ60" s="298">
        <v>0</v>
      </c>
      <c r="AR60" s="298">
        <v>0</v>
      </c>
      <c r="AS60" s="301">
        <v>458000</v>
      </c>
      <c r="AT60" s="299">
        <v>0</v>
      </c>
      <c r="AU60" s="299">
        <v>0</v>
      </c>
      <c r="AV60" s="299">
        <v>0</v>
      </c>
      <c r="AW60" s="299">
        <v>0</v>
      </c>
      <c r="AX60" s="267">
        <f t="shared" si="15"/>
        <v>0</v>
      </c>
      <c r="AY60" s="288"/>
      <c r="AZ60" s="306" t="s">
        <v>41</v>
      </c>
      <c r="BA60" s="304" t="s">
        <v>574</v>
      </c>
      <c r="BB60" s="304" t="s">
        <v>640</v>
      </c>
      <c r="BC60" s="190" t="str">
        <f t="shared" si="16"/>
        <v>SI</v>
      </c>
      <c r="BD60" s="191" t="str">
        <f t="shared" si="17"/>
        <v>NO</v>
      </c>
      <c r="BE60" s="162">
        <f>IF(B60=B59,0,1)</f>
        <v>1</v>
      </c>
      <c r="BF60" s="157" t="s">
        <v>365</v>
      </c>
    </row>
    <row r="61" spans="1:58" ht="75" x14ac:dyDescent="0.25">
      <c r="A61" s="346" t="str">
        <f>+VLOOKUP(B61,'[1]Detalle TD'!$B$1:$C$75,2,)</f>
        <v>Agua Potable Rural</v>
      </c>
      <c r="B61" s="346">
        <v>212049</v>
      </c>
      <c r="C61" s="168" t="s">
        <v>611</v>
      </c>
      <c r="D61" s="168" t="s">
        <v>144</v>
      </c>
      <c r="E61" s="169" t="s">
        <v>63</v>
      </c>
      <c r="F61" s="170" t="s">
        <v>63</v>
      </c>
      <c r="G61" s="170" t="s">
        <v>100</v>
      </c>
      <c r="H61" s="170" t="s">
        <v>37</v>
      </c>
      <c r="I61" s="170" t="s">
        <v>40</v>
      </c>
      <c r="J61" s="233">
        <v>26184</v>
      </c>
      <c r="K61" s="170">
        <v>8902</v>
      </c>
      <c r="L61" s="234">
        <f t="shared" si="11"/>
        <v>0.33997861289337</v>
      </c>
      <c r="M61" s="170">
        <v>148</v>
      </c>
      <c r="N61" s="170" t="s">
        <v>35</v>
      </c>
      <c r="O61" s="233">
        <v>6546</v>
      </c>
      <c r="P61" s="170" t="s">
        <v>5</v>
      </c>
      <c r="Q61" s="170" t="s">
        <v>299</v>
      </c>
      <c r="R61" s="235" t="s">
        <v>100</v>
      </c>
      <c r="S61" s="171">
        <v>99162354</v>
      </c>
      <c r="T61" s="236">
        <v>43467</v>
      </c>
      <c r="U61" s="172">
        <v>46357</v>
      </c>
      <c r="V61" s="235" t="s">
        <v>100</v>
      </c>
      <c r="W61" s="172" t="s">
        <v>354</v>
      </c>
      <c r="X61" s="173">
        <v>0</v>
      </c>
      <c r="Y61" s="173">
        <v>0</v>
      </c>
      <c r="Z61" s="173">
        <v>0</v>
      </c>
      <c r="AA61" s="173">
        <v>0</v>
      </c>
      <c r="AB61" s="173">
        <v>0</v>
      </c>
      <c r="AC61" s="174">
        <v>0</v>
      </c>
      <c r="AD61" s="174">
        <v>0</v>
      </c>
      <c r="AE61" s="174">
        <v>0</v>
      </c>
      <c r="AF61" s="174">
        <v>0</v>
      </c>
      <c r="AG61" s="174">
        <v>0</v>
      </c>
      <c r="AH61" s="174">
        <v>0</v>
      </c>
      <c r="AI61" s="174">
        <v>0</v>
      </c>
      <c r="AJ61" s="174">
        <v>0</v>
      </c>
      <c r="AK61" s="248">
        <f t="shared" si="12"/>
        <v>0</v>
      </c>
      <c r="AL61" s="249" t="str">
        <f t="shared" si="13"/>
        <v>-</v>
      </c>
      <c r="AM61" s="173">
        <f t="shared" si="14"/>
        <v>82632742</v>
      </c>
      <c r="AN61" s="173">
        <v>0</v>
      </c>
      <c r="AO61" s="173">
        <v>0</v>
      </c>
      <c r="AP61" s="271">
        <v>3900000</v>
      </c>
      <c r="AQ61" s="271">
        <v>11132742</v>
      </c>
      <c r="AR61" s="271">
        <v>0</v>
      </c>
      <c r="AS61" s="247">
        <v>0</v>
      </c>
      <c r="AT61" s="174">
        <v>16900000</v>
      </c>
      <c r="AU61" s="174">
        <v>16900000</v>
      </c>
      <c r="AV61" s="174">
        <v>16900000</v>
      </c>
      <c r="AW61" s="174">
        <v>16900000</v>
      </c>
      <c r="AX61" s="267">
        <f t="shared" si="15"/>
        <v>0.18192234259877277</v>
      </c>
      <c r="AY61" s="175"/>
      <c r="AZ61" s="176" t="s">
        <v>41</v>
      </c>
      <c r="BA61" s="268" t="s">
        <v>574</v>
      </c>
      <c r="BB61" s="268" t="s">
        <v>640</v>
      </c>
      <c r="BC61" s="190" t="str">
        <f t="shared" si="16"/>
        <v>SI</v>
      </c>
      <c r="BD61" s="191" t="str">
        <f t="shared" si="17"/>
        <v>NO</v>
      </c>
      <c r="BE61" s="162">
        <f>IF(B61=B60,0,1)</f>
        <v>1</v>
      </c>
      <c r="BF61" s="164" t="s">
        <v>364</v>
      </c>
    </row>
    <row r="62" spans="1:58" ht="60" x14ac:dyDescent="0.25">
      <c r="A62" s="106" t="str">
        <f>+VLOOKUP(B62,'[1]Detalle TD'!$B$1:$C$75,2,)</f>
        <v>Dirección de Obras Portuarias</v>
      </c>
      <c r="B62" s="106">
        <v>30125120</v>
      </c>
      <c r="C62" s="107" t="s">
        <v>565</v>
      </c>
      <c r="D62" s="107" t="s">
        <v>335</v>
      </c>
      <c r="E62" s="108" t="s">
        <v>298</v>
      </c>
      <c r="F62" s="106" t="s">
        <v>54</v>
      </c>
      <c r="G62" s="106" t="s">
        <v>493</v>
      </c>
      <c r="H62" s="106" t="s">
        <v>38</v>
      </c>
      <c r="I62" s="194" t="s">
        <v>121</v>
      </c>
      <c r="J62" s="195">
        <v>24533</v>
      </c>
      <c r="K62" s="195">
        <v>9842</v>
      </c>
      <c r="L62" s="196">
        <f t="shared" si="11"/>
        <v>0.40117392899360044</v>
      </c>
      <c r="M62" s="194">
        <v>88</v>
      </c>
      <c r="N62" s="194" t="s">
        <v>36</v>
      </c>
      <c r="O62" s="195">
        <v>700</v>
      </c>
      <c r="P62" s="197" t="s">
        <v>294</v>
      </c>
      <c r="Q62" s="194" t="s">
        <v>5</v>
      </c>
      <c r="R62" s="194" t="s">
        <v>100</v>
      </c>
      <c r="S62" s="198">
        <v>0</v>
      </c>
      <c r="T62" s="199">
        <v>43435</v>
      </c>
      <c r="U62" s="199">
        <v>44166</v>
      </c>
      <c r="V62" s="200">
        <v>0.2</v>
      </c>
      <c r="W62" s="110" t="s">
        <v>355</v>
      </c>
      <c r="X62" s="118">
        <v>0</v>
      </c>
      <c r="Y62" s="118"/>
      <c r="Z62" s="118"/>
      <c r="AA62" s="118"/>
      <c r="AB62" s="118"/>
      <c r="AC62" s="51"/>
      <c r="AD62" s="51"/>
      <c r="AE62" s="51"/>
      <c r="AF62" s="51"/>
      <c r="AG62" s="51"/>
      <c r="AH62" s="51"/>
      <c r="AI62" s="51"/>
      <c r="AJ62" s="51"/>
      <c r="AK62" s="248">
        <f t="shared" si="12"/>
        <v>0</v>
      </c>
      <c r="AL62" s="249" t="str">
        <f t="shared" si="13"/>
        <v>-</v>
      </c>
      <c r="AM62" s="264">
        <f t="shared" si="14"/>
        <v>1460000</v>
      </c>
      <c r="AN62" s="118">
        <v>60000</v>
      </c>
      <c r="AO62" s="118">
        <v>0</v>
      </c>
      <c r="AP62" s="118">
        <v>0</v>
      </c>
      <c r="AQ62" s="118">
        <v>0</v>
      </c>
      <c r="AR62" s="118">
        <v>0</v>
      </c>
      <c r="AS62" s="247">
        <v>0</v>
      </c>
      <c r="AT62" s="51">
        <v>10</v>
      </c>
      <c r="AU62" s="51">
        <v>1399990</v>
      </c>
      <c r="AV62" s="51">
        <v>0</v>
      </c>
      <c r="AW62" s="51">
        <v>0</v>
      </c>
      <c r="AX62" s="267">
        <f t="shared" si="15"/>
        <v>4.1095890410958902E-2</v>
      </c>
      <c r="AY62" s="141" t="s">
        <v>657</v>
      </c>
      <c r="AZ62" s="161" t="s">
        <v>41</v>
      </c>
      <c r="BA62" s="268" t="s">
        <v>574</v>
      </c>
      <c r="BB62" s="268" t="s">
        <v>640</v>
      </c>
      <c r="BC62" s="190" t="str">
        <f t="shared" si="16"/>
        <v>SI</v>
      </c>
      <c r="BD62" s="191" t="str">
        <f t="shared" si="17"/>
        <v>NO</v>
      </c>
      <c r="BE62" s="162">
        <f>IF(B62=B61,0,1)</f>
        <v>1</v>
      </c>
      <c r="BF62" s="163" t="s">
        <v>364</v>
      </c>
    </row>
    <row r="63" spans="1:58" ht="45" x14ac:dyDescent="0.25">
      <c r="A63" s="106" t="str">
        <f>+VLOOKUP(B63,'[1]Detalle TD'!$B$1:$C$75,2,)</f>
        <v>Dirección de Obras Portuarias</v>
      </c>
      <c r="B63" s="106">
        <v>30482320</v>
      </c>
      <c r="C63" s="107" t="s">
        <v>287</v>
      </c>
      <c r="D63" s="107" t="s">
        <v>335</v>
      </c>
      <c r="E63" s="108" t="s">
        <v>298</v>
      </c>
      <c r="F63" s="106" t="s">
        <v>54</v>
      </c>
      <c r="G63" s="106" t="s">
        <v>54</v>
      </c>
      <c r="H63" s="106" t="s">
        <v>38</v>
      </c>
      <c r="I63" s="194" t="s">
        <v>121</v>
      </c>
      <c r="J63" s="195">
        <v>24533</v>
      </c>
      <c r="K63" s="195">
        <v>9842</v>
      </c>
      <c r="L63" s="196">
        <f t="shared" si="11"/>
        <v>0.40117392899360044</v>
      </c>
      <c r="M63" s="194">
        <v>88</v>
      </c>
      <c r="N63" s="194" t="s">
        <v>36</v>
      </c>
      <c r="O63" s="195">
        <v>200</v>
      </c>
      <c r="P63" s="194" t="s">
        <v>5</v>
      </c>
      <c r="Q63" s="194" t="s">
        <v>216</v>
      </c>
      <c r="R63" s="194" t="s">
        <v>101</v>
      </c>
      <c r="S63" s="198">
        <v>1528274</v>
      </c>
      <c r="T63" s="201">
        <v>44835</v>
      </c>
      <c r="U63" s="199">
        <v>45261</v>
      </c>
      <c r="V63" s="200">
        <v>0.9</v>
      </c>
      <c r="W63" s="110" t="s">
        <v>355</v>
      </c>
      <c r="X63" s="118">
        <v>208800</v>
      </c>
      <c r="Y63" s="118"/>
      <c r="Z63" s="118"/>
      <c r="AA63" s="118"/>
      <c r="AB63" s="118"/>
      <c r="AC63" s="51"/>
      <c r="AD63" s="51"/>
      <c r="AE63" s="51"/>
      <c r="AF63" s="51"/>
      <c r="AG63" s="51"/>
      <c r="AH63" s="51"/>
      <c r="AI63" s="51">
        <v>158800</v>
      </c>
      <c r="AJ63" s="51">
        <v>50000</v>
      </c>
      <c r="AK63" s="248">
        <f t="shared" si="12"/>
        <v>208800</v>
      </c>
      <c r="AL63" s="249">
        <f t="shared" si="13"/>
        <v>0</v>
      </c>
      <c r="AM63" s="264">
        <f t="shared" si="14"/>
        <v>1922737</v>
      </c>
      <c r="AN63" s="118">
        <v>0</v>
      </c>
      <c r="AO63" s="118">
        <v>10</v>
      </c>
      <c r="AP63" s="118">
        <v>36933</v>
      </c>
      <c r="AQ63" s="118">
        <v>10</v>
      </c>
      <c r="AR63" s="118">
        <v>10</v>
      </c>
      <c r="AS63" s="247">
        <v>208800</v>
      </c>
      <c r="AT63" s="51">
        <v>1676974</v>
      </c>
      <c r="AU63" s="51">
        <v>0</v>
      </c>
      <c r="AV63" s="51">
        <v>0</v>
      </c>
      <c r="AW63" s="51">
        <v>0</v>
      </c>
      <c r="AX63" s="267">
        <f t="shared" si="15"/>
        <v>1.9224158062179069E-2</v>
      </c>
      <c r="AY63" s="114"/>
      <c r="AZ63" s="161" t="s">
        <v>41</v>
      </c>
      <c r="BA63" s="268" t="s">
        <v>574</v>
      </c>
      <c r="BB63" s="268" t="s">
        <v>640</v>
      </c>
      <c r="BC63" s="190" t="str">
        <f t="shared" si="16"/>
        <v>SI</v>
      </c>
      <c r="BD63" s="191" t="str">
        <f t="shared" si="17"/>
        <v>NO</v>
      </c>
      <c r="BE63" s="162">
        <f>IF(B63=B62,0,1)</f>
        <v>1</v>
      </c>
      <c r="BF63" s="163" t="s">
        <v>364</v>
      </c>
    </row>
    <row r="64" spans="1:58" ht="45" x14ac:dyDescent="0.25">
      <c r="A64" s="106" t="str">
        <f>+VLOOKUP(B64,'[1]Detalle TD'!$B$1:$C$75,2,)</f>
        <v>Dirección de Obras Portuarias</v>
      </c>
      <c r="B64" s="106">
        <v>30486624</v>
      </c>
      <c r="C64" s="107" t="s">
        <v>288</v>
      </c>
      <c r="D64" s="107" t="s">
        <v>335</v>
      </c>
      <c r="E64" s="108" t="s">
        <v>298</v>
      </c>
      <c r="F64" s="106" t="s">
        <v>54</v>
      </c>
      <c r="G64" s="106" t="s">
        <v>208</v>
      </c>
      <c r="H64" s="106" t="s">
        <v>37</v>
      </c>
      <c r="I64" s="194" t="s">
        <v>121</v>
      </c>
      <c r="J64" s="195">
        <v>24533</v>
      </c>
      <c r="K64" s="195">
        <v>9842</v>
      </c>
      <c r="L64" s="196">
        <f t="shared" si="11"/>
        <v>0.40117392899360044</v>
      </c>
      <c r="M64" s="194">
        <v>88</v>
      </c>
      <c r="N64" s="194" t="s">
        <v>36</v>
      </c>
      <c r="O64" s="195">
        <v>72</v>
      </c>
      <c r="P64" s="194" t="s">
        <v>6</v>
      </c>
      <c r="Q64" s="194" t="s">
        <v>81</v>
      </c>
      <c r="R64" s="194" t="s">
        <v>100</v>
      </c>
      <c r="S64" s="198">
        <v>50000</v>
      </c>
      <c r="T64" s="201">
        <v>43663</v>
      </c>
      <c r="U64" s="199">
        <v>43830</v>
      </c>
      <c r="V64" s="200">
        <v>1</v>
      </c>
      <c r="W64" s="110" t="s">
        <v>355</v>
      </c>
      <c r="X64" s="118">
        <v>0</v>
      </c>
      <c r="Y64" s="118"/>
      <c r="Z64" s="118"/>
      <c r="AA64" s="118"/>
      <c r="AB64" s="118"/>
      <c r="AC64" s="51"/>
      <c r="AD64" s="51"/>
      <c r="AE64" s="51"/>
      <c r="AF64" s="51"/>
      <c r="AG64" s="51"/>
      <c r="AH64" s="51"/>
      <c r="AI64" s="51"/>
      <c r="AJ64" s="51"/>
      <c r="AK64" s="248">
        <f t="shared" si="12"/>
        <v>0</v>
      </c>
      <c r="AL64" s="249" t="str">
        <f t="shared" si="13"/>
        <v>-</v>
      </c>
      <c r="AM64" s="264">
        <f t="shared" si="14"/>
        <v>536943</v>
      </c>
      <c r="AN64" s="118">
        <v>0</v>
      </c>
      <c r="AO64" s="118">
        <v>10</v>
      </c>
      <c r="AP64" s="118">
        <v>36933</v>
      </c>
      <c r="AQ64" s="118">
        <v>0</v>
      </c>
      <c r="AR64" s="118">
        <v>0</v>
      </c>
      <c r="AS64" s="247">
        <v>0</v>
      </c>
      <c r="AT64" s="51">
        <v>0</v>
      </c>
      <c r="AU64" s="51">
        <v>100000</v>
      </c>
      <c r="AV64" s="51">
        <v>400000</v>
      </c>
      <c r="AW64" s="51">
        <v>0</v>
      </c>
      <c r="AX64" s="267">
        <f t="shared" si="15"/>
        <v>6.8802461341334178E-2</v>
      </c>
      <c r="AY64" s="160"/>
      <c r="AZ64" s="161" t="s">
        <v>41</v>
      </c>
      <c r="BA64" s="268" t="s">
        <v>574</v>
      </c>
      <c r="BB64" s="268" t="s">
        <v>640</v>
      </c>
      <c r="BC64" s="190" t="str">
        <f t="shared" si="16"/>
        <v>SI</v>
      </c>
      <c r="BD64" s="191" t="str">
        <f t="shared" si="17"/>
        <v>NO</v>
      </c>
      <c r="BE64" s="162">
        <f>IF(B64=B63,0,1)</f>
        <v>1</v>
      </c>
      <c r="BF64" s="163" t="s">
        <v>364</v>
      </c>
    </row>
    <row r="65" spans="1:58" ht="45" x14ac:dyDescent="0.25">
      <c r="A65" s="106" t="str">
        <f>+VLOOKUP(B65,'[1]Detalle TD'!$B$1:$C$75,2,)</f>
        <v>Dirección de Obras Portuarias</v>
      </c>
      <c r="B65" s="106">
        <v>30486625</v>
      </c>
      <c r="C65" s="107" t="s">
        <v>289</v>
      </c>
      <c r="D65" s="107" t="s">
        <v>335</v>
      </c>
      <c r="E65" s="108" t="s">
        <v>298</v>
      </c>
      <c r="F65" s="106" t="s">
        <v>54</v>
      </c>
      <c r="G65" s="106" t="s">
        <v>209</v>
      </c>
      <c r="H65" s="106" t="s">
        <v>37</v>
      </c>
      <c r="I65" s="194" t="s">
        <v>40</v>
      </c>
      <c r="J65" s="195">
        <v>24533</v>
      </c>
      <c r="K65" s="195">
        <v>9842</v>
      </c>
      <c r="L65" s="196">
        <f t="shared" si="11"/>
        <v>0.40117392899360044</v>
      </c>
      <c r="M65" s="194">
        <v>88</v>
      </c>
      <c r="N65" s="194" t="s">
        <v>90</v>
      </c>
      <c r="O65" s="195">
        <v>2</v>
      </c>
      <c r="P65" s="194" t="s">
        <v>2</v>
      </c>
      <c r="Q65" s="194" t="s">
        <v>5</v>
      </c>
      <c r="R65" s="194" t="s">
        <v>100</v>
      </c>
      <c r="S65" s="198">
        <v>0</v>
      </c>
      <c r="T65" s="201">
        <v>43257</v>
      </c>
      <c r="U65" s="199">
        <v>44180</v>
      </c>
      <c r="V65" s="200">
        <v>0.05</v>
      </c>
      <c r="W65" s="110" t="s">
        <v>355</v>
      </c>
      <c r="X65" s="118">
        <v>0</v>
      </c>
      <c r="Y65" s="118"/>
      <c r="Z65" s="118"/>
      <c r="AA65" s="118"/>
      <c r="AB65" s="118"/>
      <c r="AC65" s="51"/>
      <c r="AD65" s="51"/>
      <c r="AE65" s="51"/>
      <c r="AF65" s="51"/>
      <c r="AG65" s="51"/>
      <c r="AH65" s="51"/>
      <c r="AI65" s="51"/>
      <c r="AJ65" s="51"/>
      <c r="AK65" s="248">
        <f t="shared" si="12"/>
        <v>0</v>
      </c>
      <c r="AL65" s="249" t="str">
        <f t="shared" si="13"/>
        <v>-</v>
      </c>
      <c r="AM65" s="264">
        <f t="shared" si="14"/>
        <v>300000</v>
      </c>
      <c r="AN65" s="118">
        <v>0</v>
      </c>
      <c r="AO65" s="118">
        <v>0</v>
      </c>
      <c r="AP65" s="118">
        <v>0</v>
      </c>
      <c r="AQ65" s="118">
        <v>0</v>
      </c>
      <c r="AR65" s="118">
        <v>0</v>
      </c>
      <c r="AS65" s="247">
        <v>0</v>
      </c>
      <c r="AT65" s="51">
        <v>0</v>
      </c>
      <c r="AU65" s="51">
        <v>0</v>
      </c>
      <c r="AV65" s="51">
        <v>100000</v>
      </c>
      <c r="AW65" s="51">
        <v>200000</v>
      </c>
      <c r="AX65" s="267">
        <f t="shared" si="15"/>
        <v>0</v>
      </c>
      <c r="AY65" s="160"/>
      <c r="AZ65" s="161" t="s">
        <v>41</v>
      </c>
      <c r="BA65" s="268" t="s">
        <v>574</v>
      </c>
      <c r="BB65" s="268" t="s">
        <v>640</v>
      </c>
      <c r="BC65" s="190" t="str">
        <f t="shared" si="16"/>
        <v>SI</v>
      </c>
      <c r="BD65" s="191" t="str">
        <f t="shared" si="17"/>
        <v>NO</v>
      </c>
      <c r="BE65" s="162">
        <f>IF(B65=B64,0,1)</f>
        <v>1</v>
      </c>
      <c r="BF65" s="163" t="s">
        <v>364</v>
      </c>
    </row>
    <row r="66" spans="1:58" ht="45" x14ac:dyDescent="0.25">
      <c r="A66" s="106" t="str">
        <f>+VLOOKUP(B66,'[1]Detalle TD'!$B$1:$C$75,2,)</f>
        <v>Dirección de Obras Portuarias</v>
      </c>
      <c r="B66" s="106">
        <v>30133906</v>
      </c>
      <c r="C66" s="107" t="s">
        <v>292</v>
      </c>
      <c r="D66" s="107" t="s">
        <v>335</v>
      </c>
      <c r="E66" s="108" t="s">
        <v>298</v>
      </c>
      <c r="F66" s="106" t="s">
        <v>70</v>
      </c>
      <c r="G66" s="106" t="s">
        <v>212</v>
      </c>
      <c r="H66" s="106" t="s">
        <v>38</v>
      </c>
      <c r="I66" s="194" t="s">
        <v>121</v>
      </c>
      <c r="J66" s="195">
        <v>12450</v>
      </c>
      <c r="K66" s="195">
        <v>9827</v>
      </c>
      <c r="L66" s="196">
        <f t="shared" si="11"/>
        <v>0.78931726907630517</v>
      </c>
      <c r="M66" s="194">
        <v>93</v>
      </c>
      <c r="N66" s="194" t="s">
        <v>36</v>
      </c>
      <c r="O66" s="195">
        <v>800</v>
      </c>
      <c r="P66" s="194" t="s">
        <v>5</v>
      </c>
      <c r="Q66" s="194" t="s">
        <v>5</v>
      </c>
      <c r="R66" s="194" t="s">
        <v>101</v>
      </c>
      <c r="S66" s="198">
        <v>3961803</v>
      </c>
      <c r="T66" s="199">
        <v>43081</v>
      </c>
      <c r="U66" s="199">
        <v>44896</v>
      </c>
      <c r="V66" s="200">
        <v>1</v>
      </c>
      <c r="W66" s="110" t="s">
        <v>355</v>
      </c>
      <c r="X66" s="118">
        <v>636362</v>
      </c>
      <c r="Y66" s="118">
        <v>0</v>
      </c>
      <c r="Z66" s="118">
        <v>195131</v>
      </c>
      <c r="AA66" s="118">
        <v>113941</v>
      </c>
      <c r="AB66" s="118">
        <v>105719</v>
      </c>
      <c r="AC66" s="51">
        <v>308749</v>
      </c>
      <c r="AD66" s="51">
        <v>10299</v>
      </c>
      <c r="AE66" s="51"/>
      <c r="AF66" s="51"/>
      <c r="AG66" s="51"/>
      <c r="AH66" s="51"/>
      <c r="AI66" s="51"/>
      <c r="AJ66" s="51"/>
      <c r="AK66" s="248">
        <f t="shared" si="12"/>
        <v>733839</v>
      </c>
      <c r="AL66" s="249">
        <f t="shared" si="13"/>
        <v>1.137</v>
      </c>
      <c r="AM66" s="264">
        <f t="shared" si="14"/>
        <v>4356015</v>
      </c>
      <c r="AN66" s="118">
        <v>10</v>
      </c>
      <c r="AO66" s="118">
        <v>1327874</v>
      </c>
      <c r="AP66" s="118">
        <v>323939</v>
      </c>
      <c r="AQ66" s="118">
        <v>642960</v>
      </c>
      <c r="AR66" s="118">
        <v>1327393</v>
      </c>
      <c r="AS66" s="247">
        <v>733839</v>
      </c>
      <c r="AT66" s="51">
        <v>0</v>
      </c>
      <c r="AU66" s="51">
        <v>0</v>
      </c>
      <c r="AV66" s="51">
        <v>0</v>
      </c>
      <c r="AW66" s="51">
        <v>0</v>
      </c>
      <c r="AX66" s="267">
        <f t="shared" si="15"/>
        <v>0.99763568307271666</v>
      </c>
      <c r="AY66" s="160" t="s">
        <v>662</v>
      </c>
      <c r="AZ66" s="161" t="s">
        <v>41</v>
      </c>
      <c r="BA66" s="268" t="s">
        <v>574</v>
      </c>
      <c r="BB66" s="268" t="s">
        <v>640</v>
      </c>
      <c r="BC66" s="190" t="str">
        <f t="shared" si="16"/>
        <v>SI</v>
      </c>
      <c r="BD66" s="191" t="str">
        <f t="shared" si="17"/>
        <v>NO</v>
      </c>
      <c r="BE66" s="162">
        <f>IF(B66=B65,0,1)</f>
        <v>1</v>
      </c>
      <c r="BF66" s="163" t="s">
        <v>364</v>
      </c>
    </row>
    <row r="67" spans="1:58" ht="45" x14ac:dyDescent="0.25">
      <c r="A67" s="106" t="str">
        <f>+VLOOKUP(B67,'[1]Detalle TD'!$B$1:$C$75,2,)</f>
        <v>Dirección de Obras Portuarias</v>
      </c>
      <c r="B67" s="106">
        <v>30486627</v>
      </c>
      <c r="C67" s="107" t="s">
        <v>290</v>
      </c>
      <c r="D67" s="107" t="s">
        <v>335</v>
      </c>
      <c r="E67" s="108" t="s">
        <v>298</v>
      </c>
      <c r="F67" s="106" t="s">
        <v>70</v>
      </c>
      <c r="G67" s="106" t="s">
        <v>210</v>
      </c>
      <c r="H67" s="106" t="s">
        <v>38</v>
      </c>
      <c r="I67" s="194" t="s">
        <v>40</v>
      </c>
      <c r="J67" s="195">
        <v>12450</v>
      </c>
      <c r="K67" s="195">
        <v>9827</v>
      </c>
      <c r="L67" s="196">
        <f t="shared" si="11"/>
        <v>0.78931726907630517</v>
      </c>
      <c r="M67" s="194">
        <v>93</v>
      </c>
      <c r="N67" s="194" t="s">
        <v>36</v>
      </c>
      <c r="O67" s="195">
        <v>200</v>
      </c>
      <c r="P67" s="194" t="s">
        <v>6</v>
      </c>
      <c r="Q67" s="194" t="s">
        <v>81</v>
      </c>
      <c r="R67" s="194" t="s">
        <v>100</v>
      </c>
      <c r="S67" s="198">
        <v>50000</v>
      </c>
      <c r="T67" s="201">
        <v>43663</v>
      </c>
      <c r="U67" s="199">
        <v>43830</v>
      </c>
      <c r="V67" s="200">
        <v>1</v>
      </c>
      <c r="W67" s="110" t="s">
        <v>355</v>
      </c>
      <c r="X67" s="118">
        <v>0</v>
      </c>
      <c r="Y67" s="118"/>
      <c r="Z67" s="118"/>
      <c r="AA67" s="118"/>
      <c r="AB67" s="118"/>
      <c r="AC67" s="51"/>
      <c r="AD67" s="51"/>
      <c r="AE67" s="51"/>
      <c r="AF67" s="51"/>
      <c r="AG67" s="51"/>
      <c r="AH67" s="51"/>
      <c r="AI67" s="51"/>
      <c r="AJ67" s="51"/>
      <c r="AK67" s="248">
        <f t="shared" si="12"/>
        <v>0</v>
      </c>
      <c r="AL67" s="249" t="str">
        <f t="shared" si="13"/>
        <v>-</v>
      </c>
      <c r="AM67" s="264">
        <f t="shared" si="14"/>
        <v>1036943</v>
      </c>
      <c r="AN67" s="118">
        <v>0</v>
      </c>
      <c r="AO67" s="118">
        <v>10</v>
      </c>
      <c r="AP67" s="118">
        <v>36933</v>
      </c>
      <c r="AQ67" s="118">
        <v>0</v>
      </c>
      <c r="AR67" s="118">
        <v>0</v>
      </c>
      <c r="AS67" s="247">
        <v>0</v>
      </c>
      <c r="AT67" s="51">
        <v>0</v>
      </c>
      <c r="AU67" s="51">
        <v>0</v>
      </c>
      <c r="AV67" s="51">
        <v>600000</v>
      </c>
      <c r="AW67" s="51">
        <v>400000</v>
      </c>
      <c r="AX67" s="267">
        <f t="shared" si="15"/>
        <v>3.5626837733607343E-2</v>
      </c>
      <c r="AY67" s="160"/>
      <c r="AZ67" s="161" t="s">
        <v>41</v>
      </c>
      <c r="BA67" s="268" t="s">
        <v>574</v>
      </c>
      <c r="BB67" s="268" t="s">
        <v>640</v>
      </c>
      <c r="BC67" s="190" t="str">
        <f t="shared" si="16"/>
        <v>SI</v>
      </c>
      <c r="BD67" s="191" t="str">
        <f t="shared" si="17"/>
        <v>NO</v>
      </c>
      <c r="BE67" s="162">
        <f>IF(B67=B66,0,1)</f>
        <v>1</v>
      </c>
      <c r="BF67" s="163" t="s">
        <v>364</v>
      </c>
    </row>
    <row r="68" spans="1:58" ht="75" x14ac:dyDescent="0.25">
      <c r="A68" s="106" t="str">
        <f>+VLOOKUP(B68,'[1]Detalle TD'!$B$1:$C$75,2,)</f>
        <v>Dirección de Obras Portuarias</v>
      </c>
      <c r="B68" s="106">
        <v>30486628</v>
      </c>
      <c r="C68" s="107" t="s">
        <v>291</v>
      </c>
      <c r="D68" s="107" t="s">
        <v>335</v>
      </c>
      <c r="E68" s="108" t="s">
        <v>298</v>
      </c>
      <c r="F68" s="106" t="s">
        <v>70</v>
      </c>
      <c r="G68" s="106" t="s">
        <v>211</v>
      </c>
      <c r="H68" s="106" t="s">
        <v>37</v>
      </c>
      <c r="I68" s="194" t="s">
        <v>40</v>
      </c>
      <c r="J68" s="195">
        <v>12450</v>
      </c>
      <c r="K68" s="195">
        <v>9827</v>
      </c>
      <c r="L68" s="196">
        <f t="shared" si="11"/>
        <v>0.78931726907630517</v>
      </c>
      <c r="M68" s="194">
        <v>93</v>
      </c>
      <c r="N68" s="194" t="s">
        <v>36</v>
      </c>
      <c r="O68" s="195">
        <v>72</v>
      </c>
      <c r="P68" s="194" t="s">
        <v>2</v>
      </c>
      <c r="Q68" s="194" t="s">
        <v>5</v>
      </c>
      <c r="R68" s="194" t="s">
        <v>100</v>
      </c>
      <c r="S68" s="198">
        <v>0</v>
      </c>
      <c r="T68" s="201">
        <v>43257</v>
      </c>
      <c r="U68" s="199">
        <v>44196</v>
      </c>
      <c r="V68" s="200">
        <v>0</v>
      </c>
      <c r="W68" s="110" t="s">
        <v>355</v>
      </c>
      <c r="X68" s="118">
        <v>0</v>
      </c>
      <c r="Y68" s="118"/>
      <c r="Z68" s="118"/>
      <c r="AA68" s="118"/>
      <c r="AB68" s="118"/>
      <c r="AC68" s="51"/>
      <c r="AD68" s="51"/>
      <c r="AE68" s="51"/>
      <c r="AF68" s="51"/>
      <c r="AG68" s="51"/>
      <c r="AH68" s="51"/>
      <c r="AI68" s="51"/>
      <c r="AJ68" s="51"/>
      <c r="AK68" s="248">
        <f t="shared" si="12"/>
        <v>0</v>
      </c>
      <c r="AL68" s="249" t="str">
        <f t="shared" si="13"/>
        <v>-</v>
      </c>
      <c r="AM68" s="264">
        <f t="shared" si="14"/>
        <v>600000</v>
      </c>
      <c r="AN68" s="118">
        <v>0</v>
      </c>
      <c r="AO68" s="118">
        <v>0</v>
      </c>
      <c r="AP68" s="118">
        <v>0</v>
      </c>
      <c r="AQ68" s="118">
        <v>0</v>
      </c>
      <c r="AR68" s="118">
        <v>0</v>
      </c>
      <c r="AS68" s="247">
        <v>0</v>
      </c>
      <c r="AT68" s="51">
        <v>0</v>
      </c>
      <c r="AU68" s="51">
        <v>0</v>
      </c>
      <c r="AV68" s="51">
        <v>300000</v>
      </c>
      <c r="AW68" s="51">
        <v>300000</v>
      </c>
      <c r="AX68" s="267">
        <f t="shared" si="15"/>
        <v>0</v>
      </c>
      <c r="AY68" s="160"/>
      <c r="AZ68" s="161" t="s">
        <v>41</v>
      </c>
      <c r="BA68" s="268" t="s">
        <v>574</v>
      </c>
      <c r="BB68" s="268" t="s">
        <v>640</v>
      </c>
      <c r="BC68" s="190" t="str">
        <f t="shared" ref="BC68:BC75" si="21">IF(AK68=AS68,"SI",IF(AS68&lt;&gt;AK68,"JUSTIFICAR DIFERENCIA"))</f>
        <v>SI</v>
      </c>
      <c r="BD68" s="191" t="str">
        <f t="shared" ref="BD68:BD75" si="22">IF(AS68&lt;&gt;AK68,AS68-AK68,"NO")</f>
        <v>NO</v>
      </c>
      <c r="BE68" s="162">
        <f>IF(B68=B67,0,1)</f>
        <v>1</v>
      </c>
      <c r="BF68" s="163" t="s">
        <v>364</v>
      </c>
    </row>
    <row r="69" spans="1:58" ht="60" x14ac:dyDescent="0.25">
      <c r="A69" s="106" t="str">
        <f>+VLOOKUP(B69,'[1]Detalle TD'!$B$1:$C$75,2,)</f>
        <v>Dirección de Obras Portuarias</v>
      </c>
      <c r="B69" s="106">
        <v>30486188</v>
      </c>
      <c r="C69" s="107" t="s">
        <v>566</v>
      </c>
      <c r="D69" s="107" t="s">
        <v>335</v>
      </c>
      <c r="E69" s="108" t="s">
        <v>298</v>
      </c>
      <c r="F69" s="106" t="s">
        <v>71</v>
      </c>
      <c r="G69" s="106" t="s">
        <v>215</v>
      </c>
      <c r="H69" s="106" t="s">
        <v>37</v>
      </c>
      <c r="I69" s="194" t="s">
        <v>40</v>
      </c>
      <c r="J69" s="195">
        <v>15045</v>
      </c>
      <c r="K69" s="195">
        <v>7880</v>
      </c>
      <c r="L69" s="196">
        <f t="shared" si="11"/>
        <v>0.52376204719175801</v>
      </c>
      <c r="M69" s="194">
        <v>70</v>
      </c>
      <c r="N69" s="194" t="s">
        <v>36</v>
      </c>
      <c r="O69" s="195">
        <v>200</v>
      </c>
      <c r="P69" s="197" t="s">
        <v>294</v>
      </c>
      <c r="Q69" s="194" t="s">
        <v>5</v>
      </c>
      <c r="R69" s="194" t="s">
        <v>100</v>
      </c>
      <c r="S69" s="198">
        <v>0</v>
      </c>
      <c r="T69" s="201">
        <v>43281</v>
      </c>
      <c r="U69" s="199">
        <v>44560</v>
      </c>
      <c r="V69" s="200">
        <v>0.35</v>
      </c>
      <c r="W69" s="110" t="s">
        <v>355</v>
      </c>
      <c r="X69" s="118">
        <v>0</v>
      </c>
      <c r="Y69" s="118"/>
      <c r="Z69" s="118"/>
      <c r="AA69" s="118"/>
      <c r="AB69" s="118"/>
      <c r="AC69" s="51"/>
      <c r="AD69" s="51"/>
      <c r="AE69" s="51"/>
      <c r="AF69" s="51"/>
      <c r="AG69" s="51"/>
      <c r="AH69" s="51"/>
      <c r="AI69" s="51"/>
      <c r="AJ69" s="51"/>
      <c r="AK69" s="248">
        <f t="shared" ref="AK69:AK75" si="23">SUM(Y69:AJ69)</f>
        <v>0</v>
      </c>
      <c r="AL69" s="249" t="str">
        <f t="shared" ref="AL69:AL75" si="24">IFERROR(ROUND(SUM(Y69:AC69)/X69,3),"-")</f>
        <v>-</v>
      </c>
      <c r="AM69" s="264">
        <f t="shared" si="14"/>
        <v>0</v>
      </c>
      <c r="AN69" s="118">
        <v>0</v>
      </c>
      <c r="AO69" s="118">
        <v>0</v>
      </c>
      <c r="AP69" s="118">
        <v>0</v>
      </c>
      <c r="AQ69" s="118">
        <v>0</v>
      </c>
      <c r="AR69" s="118">
        <v>0</v>
      </c>
      <c r="AS69" s="247">
        <v>0</v>
      </c>
      <c r="AT69" s="51">
        <v>0</v>
      </c>
      <c r="AU69" s="51">
        <v>0</v>
      </c>
      <c r="AV69" s="51">
        <v>0</v>
      </c>
      <c r="AW69" s="51">
        <v>0</v>
      </c>
      <c r="AX69" s="267" t="str">
        <f t="shared" ref="AX69:AX75" si="25">+IFERROR((SUM(AN69:AR69)+SUM(Y69:AC69))/AM69,"-")</f>
        <v>-</v>
      </c>
      <c r="AY69" s="160"/>
      <c r="AZ69" s="161" t="s">
        <v>40</v>
      </c>
      <c r="BA69" s="268" t="s">
        <v>574</v>
      </c>
      <c r="BB69" s="268" t="s">
        <v>640</v>
      </c>
      <c r="BC69" s="190" t="str">
        <f t="shared" si="21"/>
        <v>SI</v>
      </c>
      <c r="BD69" s="191" t="str">
        <f t="shared" si="22"/>
        <v>NO</v>
      </c>
      <c r="BE69" s="162">
        <f t="shared" ref="BE69:BE75" si="26">IF(B69=B68,0,1)</f>
        <v>1</v>
      </c>
      <c r="BF69" s="163" t="s">
        <v>364</v>
      </c>
    </row>
    <row r="70" spans="1:58" ht="45" x14ac:dyDescent="0.25">
      <c r="A70" s="106" t="str">
        <f>+VLOOKUP(B70,'[1]Detalle TD'!$B$1:$C$75,2,)</f>
        <v>Dirección de Obras Portuarias</v>
      </c>
      <c r="B70" s="106">
        <v>30486631</v>
      </c>
      <c r="C70" s="111" t="s">
        <v>629</v>
      </c>
      <c r="D70" s="107" t="s">
        <v>335</v>
      </c>
      <c r="E70" s="108" t="s">
        <v>298</v>
      </c>
      <c r="F70" s="106" t="s">
        <v>71</v>
      </c>
      <c r="G70" s="106" t="s">
        <v>100</v>
      </c>
      <c r="H70" s="106" t="s">
        <v>37</v>
      </c>
      <c r="I70" s="194" t="s">
        <v>40</v>
      </c>
      <c r="J70" s="195">
        <v>9722</v>
      </c>
      <c r="K70" s="195">
        <v>4118</v>
      </c>
      <c r="L70" s="196">
        <f t="shared" si="11"/>
        <v>0.42357539600905164</v>
      </c>
      <c r="M70" s="194">
        <v>70</v>
      </c>
      <c r="N70" s="194" t="s">
        <v>36</v>
      </c>
      <c r="O70" s="195">
        <v>144</v>
      </c>
      <c r="P70" s="194" t="s">
        <v>2</v>
      </c>
      <c r="Q70" s="194" t="s">
        <v>5</v>
      </c>
      <c r="R70" s="194" t="s">
        <v>100</v>
      </c>
      <c r="S70" s="198">
        <v>0</v>
      </c>
      <c r="T70" s="199">
        <v>43435</v>
      </c>
      <c r="U70" s="201">
        <v>44560</v>
      </c>
      <c r="V70" s="200">
        <v>0.1</v>
      </c>
      <c r="W70" s="110" t="s">
        <v>355</v>
      </c>
      <c r="X70" s="118">
        <v>0</v>
      </c>
      <c r="Y70" s="118"/>
      <c r="Z70" s="118"/>
      <c r="AA70" s="118"/>
      <c r="AB70" s="118"/>
      <c r="AC70" s="51"/>
      <c r="AD70" s="51"/>
      <c r="AE70" s="51"/>
      <c r="AF70" s="51"/>
      <c r="AG70" s="51"/>
      <c r="AH70" s="51"/>
      <c r="AI70" s="51"/>
      <c r="AJ70" s="51"/>
      <c r="AK70" s="248">
        <f t="shared" si="23"/>
        <v>0</v>
      </c>
      <c r="AL70" s="249" t="str">
        <f t="shared" si="24"/>
        <v>-</v>
      </c>
      <c r="AM70" s="264">
        <f t="shared" si="14"/>
        <v>0</v>
      </c>
      <c r="AN70" s="118">
        <v>0</v>
      </c>
      <c r="AO70" s="118">
        <v>0</v>
      </c>
      <c r="AP70" s="118">
        <v>0</v>
      </c>
      <c r="AQ70" s="118">
        <v>0</v>
      </c>
      <c r="AR70" s="118">
        <v>0</v>
      </c>
      <c r="AS70" s="247">
        <v>0</v>
      </c>
      <c r="AT70" s="51">
        <v>0</v>
      </c>
      <c r="AU70" s="51">
        <v>0</v>
      </c>
      <c r="AV70" s="51">
        <v>0</v>
      </c>
      <c r="AW70" s="51">
        <v>0</v>
      </c>
      <c r="AX70" s="267" t="str">
        <f t="shared" si="25"/>
        <v>-</v>
      </c>
      <c r="AY70" s="160"/>
      <c r="AZ70" s="161" t="s">
        <v>40</v>
      </c>
      <c r="BA70" s="268" t="s">
        <v>574</v>
      </c>
      <c r="BB70" s="268" t="s">
        <v>640</v>
      </c>
      <c r="BC70" s="190" t="str">
        <f t="shared" si="21"/>
        <v>SI</v>
      </c>
      <c r="BD70" s="191" t="str">
        <f t="shared" si="22"/>
        <v>NO</v>
      </c>
      <c r="BE70" s="162">
        <f t="shared" si="26"/>
        <v>1</v>
      </c>
      <c r="BF70" s="163" t="s">
        <v>364</v>
      </c>
    </row>
    <row r="71" spans="1:58" ht="60" x14ac:dyDescent="0.25">
      <c r="A71" s="106" t="str">
        <f>+VLOOKUP(B71,'[1]Detalle TD'!$B$1:$C$75,2,)</f>
        <v>Dirección de Obras Portuarias</v>
      </c>
      <c r="B71" s="106">
        <v>30132531</v>
      </c>
      <c r="C71" s="107" t="s">
        <v>567</v>
      </c>
      <c r="D71" s="107" t="s">
        <v>335</v>
      </c>
      <c r="E71" s="108" t="s">
        <v>298</v>
      </c>
      <c r="F71" s="106" t="s">
        <v>303</v>
      </c>
      <c r="G71" s="106" t="s">
        <v>214</v>
      </c>
      <c r="H71" s="106" t="s">
        <v>38</v>
      </c>
      <c r="I71" s="194" t="s">
        <v>40</v>
      </c>
      <c r="J71" s="195">
        <v>9722</v>
      </c>
      <c r="K71" s="195">
        <v>4118</v>
      </c>
      <c r="L71" s="196">
        <f t="shared" si="11"/>
        <v>0.42357539600905164</v>
      </c>
      <c r="M71" s="194">
        <v>43</v>
      </c>
      <c r="N71" s="194" t="s">
        <v>36</v>
      </c>
      <c r="O71" s="195">
        <v>1000</v>
      </c>
      <c r="P71" s="194" t="s">
        <v>6</v>
      </c>
      <c r="Q71" s="194" t="s">
        <v>5</v>
      </c>
      <c r="R71" s="194" t="s">
        <v>101</v>
      </c>
      <c r="S71" s="198">
        <v>82002</v>
      </c>
      <c r="T71" s="199">
        <v>44021</v>
      </c>
      <c r="U71" s="199">
        <v>44391</v>
      </c>
      <c r="V71" s="200">
        <v>0.70650000000000002</v>
      </c>
      <c r="W71" s="110" t="s">
        <v>355</v>
      </c>
      <c r="X71" s="118">
        <v>0</v>
      </c>
      <c r="Y71" s="118"/>
      <c r="Z71" s="118"/>
      <c r="AA71" s="118"/>
      <c r="AB71" s="118"/>
      <c r="AC71" s="51"/>
      <c r="AD71" s="51"/>
      <c r="AE71" s="51"/>
      <c r="AF71" s="51"/>
      <c r="AG71" s="51"/>
      <c r="AH71" s="51"/>
      <c r="AI71" s="51"/>
      <c r="AJ71" s="51"/>
      <c r="AK71" s="248">
        <f t="shared" si="23"/>
        <v>0</v>
      </c>
      <c r="AL71" s="249" t="str">
        <f t="shared" si="24"/>
        <v>-</v>
      </c>
      <c r="AM71" s="264">
        <f t="shared" si="14"/>
        <v>5042962</v>
      </c>
      <c r="AN71" s="118">
        <v>0</v>
      </c>
      <c r="AO71" s="118">
        <v>0</v>
      </c>
      <c r="AP71" s="118">
        <v>0</v>
      </c>
      <c r="AQ71" s="118">
        <v>42972</v>
      </c>
      <c r="AR71" s="118">
        <v>0</v>
      </c>
      <c r="AS71" s="247">
        <v>0</v>
      </c>
      <c r="AT71" s="51">
        <v>0</v>
      </c>
      <c r="AU71" s="51">
        <v>2000000</v>
      </c>
      <c r="AV71" s="51">
        <v>1500000</v>
      </c>
      <c r="AW71" s="51">
        <v>1499990</v>
      </c>
      <c r="AX71" s="267">
        <f t="shared" si="25"/>
        <v>8.5211825907076048E-3</v>
      </c>
      <c r="AY71" s="111" t="s">
        <v>660</v>
      </c>
      <c r="AZ71" s="161" t="s">
        <v>40</v>
      </c>
      <c r="BA71" s="268" t="s">
        <v>574</v>
      </c>
      <c r="BB71" s="268" t="s">
        <v>640</v>
      </c>
      <c r="BC71" s="190" t="str">
        <f t="shared" si="21"/>
        <v>SI</v>
      </c>
      <c r="BD71" s="191" t="str">
        <f t="shared" si="22"/>
        <v>NO</v>
      </c>
      <c r="BE71" s="162">
        <f t="shared" si="26"/>
        <v>1</v>
      </c>
      <c r="BF71" s="163" t="s">
        <v>364</v>
      </c>
    </row>
    <row r="72" spans="1:58" ht="60" x14ac:dyDescent="0.25">
      <c r="A72" s="106" t="str">
        <f>+VLOOKUP(B72,'[1]Detalle TD'!$B$1:$C$75,2,)</f>
        <v>Dirección de Obras Portuarias</v>
      </c>
      <c r="B72" s="106">
        <v>30482321</v>
      </c>
      <c r="C72" s="107" t="s">
        <v>568</v>
      </c>
      <c r="D72" s="107" t="s">
        <v>335</v>
      </c>
      <c r="E72" s="108" t="s">
        <v>298</v>
      </c>
      <c r="F72" s="106" t="s">
        <v>303</v>
      </c>
      <c r="G72" s="106" t="s">
        <v>213</v>
      </c>
      <c r="H72" s="106" t="s">
        <v>38</v>
      </c>
      <c r="I72" s="194" t="s">
        <v>121</v>
      </c>
      <c r="J72" s="195">
        <v>9722</v>
      </c>
      <c r="K72" s="195">
        <v>4118</v>
      </c>
      <c r="L72" s="196">
        <f t="shared" si="11"/>
        <v>0.42357539600905164</v>
      </c>
      <c r="M72" s="194">
        <v>43</v>
      </c>
      <c r="N72" s="194" t="s">
        <v>36</v>
      </c>
      <c r="O72" s="195">
        <v>200</v>
      </c>
      <c r="P72" s="197" t="s">
        <v>294</v>
      </c>
      <c r="Q72" s="194" t="s">
        <v>5</v>
      </c>
      <c r="R72" s="194" t="s">
        <v>100</v>
      </c>
      <c r="S72" s="198">
        <v>0</v>
      </c>
      <c r="T72" s="201">
        <v>43101</v>
      </c>
      <c r="U72" s="199">
        <v>44531</v>
      </c>
      <c r="V72" s="200">
        <v>0.5</v>
      </c>
      <c r="W72" s="110" t="s">
        <v>355</v>
      </c>
      <c r="X72" s="118">
        <v>125258</v>
      </c>
      <c r="Y72" s="118"/>
      <c r="Z72" s="118"/>
      <c r="AA72" s="118"/>
      <c r="AB72" s="118"/>
      <c r="AC72" s="51"/>
      <c r="AD72" s="51"/>
      <c r="AE72" s="51">
        <v>121700</v>
      </c>
      <c r="AF72" s="51">
        <v>3558</v>
      </c>
      <c r="AG72" s="51"/>
      <c r="AH72" s="51"/>
      <c r="AI72" s="51"/>
      <c r="AJ72" s="51"/>
      <c r="AK72" s="248">
        <f t="shared" si="23"/>
        <v>125258</v>
      </c>
      <c r="AL72" s="249">
        <f t="shared" si="24"/>
        <v>0</v>
      </c>
      <c r="AM72" s="264">
        <f t="shared" si="14"/>
        <v>925258</v>
      </c>
      <c r="AN72" s="118">
        <v>0</v>
      </c>
      <c r="AO72" s="118">
        <v>0</v>
      </c>
      <c r="AP72" s="118">
        <v>0</v>
      </c>
      <c r="AQ72" s="118">
        <v>0</v>
      </c>
      <c r="AR72" s="118">
        <v>0</v>
      </c>
      <c r="AS72" s="247">
        <v>125258</v>
      </c>
      <c r="AT72" s="336">
        <v>800000</v>
      </c>
      <c r="AU72" s="51">
        <v>0</v>
      </c>
      <c r="AV72" s="51">
        <v>0</v>
      </c>
      <c r="AW72" s="51">
        <v>0</v>
      </c>
      <c r="AX72" s="267">
        <f t="shared" si="25"/>
        <v>0</v>
      </c>
      <c r="AY72" s="114" t="s">
        <v>658</v>
      </c>
      <c r="AZ72" s="161" t="s">
        <v>40</v>
      </c>
      <c r="BA72" s="268" t="s">
        <v>574</v>
      </c>
      <c r="BB72" s="268" t="s">
        <v>640</v>
      </c>
      <c r="BC72" s="190" t="str">
        <f t="shared" si="21"/>
        <v>SI</v>
      </c>
      <c r="BD72" s="191" t="str">
        <f t="shared" si="22"/>
        <v>NO</v>
      </c>
      <c r="BE72" s="162">
        <f t="shared" si="26"/>
        <v>1</v>
      </c>
      <c r="BF72" s="163" t="s">
        <v>364</v>
      </c>
    </row>
    <row r="73" spans="1:58" ht="45" x14ac:dyDescent="0.25">
      <c r="A73" s="106" t="str">
        <f>+VLOOKUP(B73,'[1]Detalle TD'!$B$1:$C$75,2,)</f>
        <v>Dirección de Obras Portuarias</v>
      </c>
      <c r="B73" s="106">
        <v>30486050</v>
      </c>
      <c r="C73" s="107" t="s">
        <v>569</v>
      </c>
      <c r="D73" s="107" t="s">
        <v>335</v>
      </c>
      <c r="E73" s="108" t="s">
        <v>298</v>
      </c>
      <c r="F73" s="106" t="s">
        <v>303</v>
      </c>
      <c r="G73" s="106" t="s">
        <v>214</v>
      </c>
      <c r="H73" s="106" t="s">
        <v>38</v>
      </c>
      <c r="I73" s="194" t="s">
        <v>121</v>
      </c>
      <c r="J73" s="195">
        <v>957224</v>
      </c>
      <c r="K73" s="195">
        <v>314174</v>
      </c>
      <c r="L73" s="196">
        <f t="shared" si="11"/>
        <v>0.32821366785621758</v>
      </c>
      <c r="M73" s="194">
        <v>43</v>
      </c>
      <c r="N73" s="194" t="s">
        <v>36</v>
      </c>
      <c r="O73" s="195">
        <v>72</v>
      </c>
      <c r="P73" s="194" t="s">
        <v>275</v>
      </c>
      <c r="Q73" s="194" t="s">
        <v>216</v>
      </c>
      <c r="R73" s="194" t="s">
        <v>101</v>
      </c>
      <c r="S73" s="198">
        <v>222200</v>
      </c>
      <c r="T73" s="199">
        <v>44277</v>
      </c>
      <c r="U73" s="199">
        <v>44697</v>
      </c>
      <c r="V73" s="200">
        <v>0.62</v>
      </c>
      <c r="W73" s="110" t="s">
        <v>355</v>
      </c>
      <c r="X73" s="118">
        <v>88875</v>
      </c>
      <c r="Y73" s="118"/>
      <c r="Z73" s="118">
        <v>50960</v>
      </c>
      <c r="AA73" s="118">
        <v>0</v>
      </c>
      <c r="AB73" s="118">
        <v>0</v>
      </c>
      <c r="AC73" s="51">
        <v>0</v>
      </c>
      <c r="AD73" s="51">
        <v>34168</v>
      </c>
      <c r="AE73" s="51"/>
      <c r="AF73" s="51"/>
      <c r="AG73" s="51"/>
      <c r="AH73" s="51"/>
      <c r="AI73" s="51"/>
      <c r="AJ73" s="51"/>
      <c r="AK73" s="248">
        <f t="shared" si="23"/>
        <v>85128</v>
      </c>
      <c r="AL73" s="249">
        <f t="shared" si="24"/>
        <v>0.57299999999999995</v>
      </c>
      <c r="AM73" s="264">
        <f t="shared" si="14"/>
        <v>6239992</v>
      </c>
      <c r="AN73" s="118">
        <v>0</v>
      </c>
      <c r="AO73" s="118">
        <v>0</v>
      </c>
      <c r="AP73" s="118">
        <v>0</v>
      </c>
      <c r="AQ73" s="118">
        <v>224</v>
      </c>
      <c r="AR73" s="118">
        <v>154640</v>
      </c>
      <c r="AS73" s="247">
        <v>85128</v>
      </c>
      <c r="AT73" s="51">
        <v>3000000</v>
      </c>
      <c r="AU73" s="51">
        <v>2000000</v>
      </c>
      <c r="AV73" s="51">
        <v>1000000</v>
      </c>
      <c r="AW73" s="51">
        <v>0</v>
      </c>
      <c r="AX73" s="267">
        <f t="shared" si="25"/>
        <v>3.2984657672638043E-2</v>
      </c>
      <c r="AY73" s="114" t="s">
        <v>659</v>
      </c>
      <c r="AZ73" s="161" t="s">
        <v>40</v>
      </c>
      <c r="BA73" s="268" t="s">
        <v>574</v>
      </c>
      <c r="BB73" s="268" t="s">
        <v>641</v>
      </c>
      <c r="BC73" s="190" t="str">
        <f t="shared" si="21"/>
        <v>SI</v>
      </c>
      <c r="BD73" s="191" t="str">
        <f t="shared" si="22"/>
        <v>NO</v>
      </c>
      <c r="BE73" s="162">
        <f t="shared" si="26"/>
        <v>1</v>
      </c>
      <c r="BF73" s="163" t="s">
        <v>364</v>
      </c>
    </row>
    <row r="74" spans="1:58" ht="45" x14ac:dyDescent="0.25">
      <c r="A74" s="106" t="str">
        <f>+VLOOKUP(B74,'[1]Detalle TD'!$B$1:$C$75,2,)</f>
        <v>Dirección de Obras Portuarias</v>
      </c>
      <c r="B74" s="106">
        <v>30486630</v>
      </c>
      <c r="C74" s="107" t="s">
        <v>293</v>
      </c>
      <c r="D74" s="107" t="s">
        <v>335</v>
      </c>
      <c r="E74" s="108" t="s">
        <v>298</v>
      </c>
      <c r="F74" s="106" t="s">
        <v>303</v>
      </c>
      <c r="G74" s="106" t="s">
        <v>317</v>
      </c>
      <c r="H74" s="106" t="s">
        <v>38</v>
      </c>
      <c r="I74" s="212" t="s">
        <v>121</v>
      </c>
      <c r="J74" s="210">
        <v>9722</v>
      </c>
      <c r="K74" s="210">
        <v>4118</v>
      </c>
      <c r="L74" s="230">
        <f t="shared" si="11"/>
        <v>0.42357539600905164</v>
      </c>
      <c r="M74" s="212">
        <v>43</v>
      </c>
      <c r="N74" s="212" t="s">
        <v>36</v>
      </c>
      <c r="O74" s="210">
        <v>72</v>
      </c>
      <c r="P74" s="212" t="s">
        <v>2</v>
      </c>
      <c r="Q74" s="212" t="s">
        <v>5</v>
      </c>
      <c r="R74" s="212" t="s">
        <v>100</v>
      </c>
      <c r="S74" s="213">
        <v>0</v>
      </c>
      <c r="T74" s="214">
        <v>43943</v>
      </c>
      <c r="U74" s="214">
        <v>44196</v>
      </c>
      <c r="V74" s="211">
        <v>0.01</v>
      </c>
      <c r="W74" s="110" t="s">
        <v>355</v>
      </c>
      <c r="X74" s="118">
        <v>0</v>
      </c>
      <c r="Y74" s="118"/>
      <c r="Z74" s="118"/>
      <c r="AA74" s="118"/>
      <c r="AB74" s="118"/>
      <c r="AC74" s="51"/>
      <c r="AD74" s="51"/>
      <c r="AE74" s="51"/>
      <c r="AF74" s="51"/>
      <c r="AG74" s="51"/>
      <c r="AH74" s="51"/>
      <c r="AI74" s="51"/>
      <c r="AJ74" s="51"/>
      <c r="AK74" s="248">
        <f t="shared" si="23"/>
        <v>0</v>
      </c>
      <c r="AL74" s="249" t="str">
        <f t="shared" si="24"/>
        <v>-</v>
      </c>
      <c r="AM74" s="264">
        <f t="shared" si="14"/>
        <v>600000</v>
      </c>
      <c r="AN74" s="118">
        <v>0</v>
      </c>
      <c r="AO74" s="118">
        <v>0</v>
      </c>
      <c r="AP74" s="118">
        <v>10</v>
      </c>
      <c r="AQ74" s="118">
        <v>0</v>
      </c>
      <c r="AR74" s="118">
        <v>0</v>
      </c>
      <c r="AS74" s="247">
        <v>0</v>
      </c>
      <c r="AT74" s="51">
        <v>599990</v>
      </c>
      <c r="AU74" s="51">
        <v>0</v>
      </c>
      <c r="AV74" s="51">
        <v>0</v>
      </c>
      <c r="AW74" s="51">
        <v>0</v>
      </c>
      <c r="AX74" s="267">
        <f t="shared" si="25"/>
        <v>1.6666666666666667E-5</v>
      </c>
      <c r="AY74" s="114"/>
      <c r="AZ74" s="161" t="s">
        <v>41</v>
      </c>
      <c r="BA74" s="268" t="s">
        <v>574</v>
      </c>
      <c r="BB74" s="268" t="s">
        <v>640</v>
      </c>
      <c r="BC74" s="190" t="str">
        <f t="shared" si="21"/>
        <v>SI</v>
      </c>
      <c r="BD74" s="191" t="str">
        <f t="shared" si="22"/>
        <v>NO</v>
      </c>
      <c r="BE74" s="162">
        <f t="shared" si="26"/>
        <v>1</v>
      </c>
      <c r="BF74" s="166" t="s">
        <v>364</v>
      </c>
    </row>
    <row r="75" spans="1:58" ht="45.75" thickBot="1" x14ac:dyDescent="0.3">
      <c r="A75" s="250" t="str">
        <f>+VLOOKUP(B75,'[1]Detalle TD'!$B$1:$C$75,2,)</f>
        <v>Dirección de Obras Hidráulicas</v>
      </c>
      <c r="B75" s="250">
        <v>30063942</v>
      </c>
      <c r="C75" s="251" t="s">
        <v>570</v>
      </c>
      <c r="D75" s="251" t="s">
        <v>148</v>
      </c>
      <c r="E75" s="252" t="s">
        <v>298</v>
      </c>
      <c r="F75" s="253" t="s">
        <v>53</v>
      </c>
      <c r="G75" s="253" t="s">
        <v>53</v>
      </c>
      <c r="H75" s="253" t="s">
        <v>38</v>
      </c>
      <c r="I75" s="212" t="s">
        <v>41</v>
      </c>
      <c r="J75" s="210">
        <v>29500</v>
      </c>
      <c r="K75" s="210">
        <v>6359</v>
      </c>
      <c r="L75" s="230">
        <f t="shared" si="11"/>
        <v>0.2155593220338983</v>
      </c>
      <c r="M75" s="210">
        <v>0</v>
      </c>
      <c r="N75" s="212" t="s">
        <v>36</v>
      </c>
      <c r="O75" s="210">
        <v>2100</v>
      </c>
      <c r="P75" s="311" t="s">
        <v>5</v>
      </c>
      <c r="Q75" s="311" t="s">
        <v>5</v>
      </c>
      <c r="R75" s="212" t="s">
        <v>101</v>
      </c>
      <c r="S75" s="213">
        <v>4002291.4450000003</v>
      </c>
      <c r="T75" s="214">
        <v>44014</v>
      </c>
      <c r="U75" s="312">
        <v>44560</v>
      </c>
      <c r="V75" s="211">
        <v>0.66086600936898654</v>
      </c>
      <c r="W75" s="254" t="s">
        <v>356</v>
      </c>
      <c r="X75" s="256">
        <v>0</v>
      </c>
      <c r="Y75" s="256">
        <v>0</v>
      </c>
      <c r="Z75" s="256"/>
      <c r="AA75" s="256"/>
      <c r="AB75" s="256">
        <v>89821</v>
      </c>
      <c r="AC75" s="255">
        <v>102639</v>
      </c>
      <c r="AD75" s="255">
        <v>335527</v>
      </c>
      <c r="AE75" s="255">
        <v>285183</v>
      </c>
      <c r="AF75" s="255">
        <v>329000</v>
      </c>
      <c r="AG75" s="255">
        <v>529000</v>
      </c>
      <c r="AH75" s="255">
        <v>792512</v>
      </c>
      <c r="AI75" s="255">
        <v>1165361</v>
      </c>
      <c r="AJ75" s="255">
        <v>1071923</v>
      </c>
      <c r="AK75" s="248">
        <f t="shared" si="23"/>
        <v>4700966</v>
      </c>
      <c r="AL75" s="249" t="str">
        <f t="shared" si="24"/>
        <v>-</v>
      </c>
      <c r="AM75" s="266">
        <f t="shared" si="14"/>
        <v>21785846</v>
      </c>
      <c r="AN75" s="256">
        <v>0</v>
      </c>
      <c r="AO75" s="256">
        <v>109014</v>
      </c>
      <c r="AP75" s="256">
        <v>3798006</v>
      </c>
      <c r="AQ75" s="256">
        <v>2685846</v>
      </c>
      <c r="AR75" s="256">
        <v>4943161</v>
      </c>
      <c r="AS75" s="247">
        <v>4700966</v>
      </c>
      <c r="AT75" s="255">
        <v>2210340</v>
      </c>
      <c r="AU75" s="255">
        <v>2210340</v>
      </c>
      <c r="AV75" s="255">
        <v>1128173</v>
      </c>
      <c r="AW75" s="255">
        <v>0</v>
      </c>
      <c r="AX75" s="267">
        <f t="shared" si="25"/>
        <v>0.53835352549540649</v>
      </c>
      <c r="AY75" s="160"/>
      <c r="AZ75" s="161" t="s">
        <v>41</v>
      </c>
      <c r="BA75" s="268" t="s">
        <v>574</v>
      </c>
      <c r="BB75" s="268" t="s">
        <v>640</v>
      </c>
      <c r="BC75" s="190" t="str">
        <f t="shared" si="21"/>
        <v>SI</v>
      </c>
      <c r="BD75" s="191" t="str">
        <f t="shared" si="22"/>
        <v>NO</v>
      </c>
      <c r="BE75" s="162">
        <f t="shared" si="26"/>
        <v>1</v>
      </c>
      <c r="BF75" s="167" t="s">
        <v>364</v>
      </c>
    </row>
  </sheetData>
  <autoFilter ref="A1:BF75"/>
  <conditionalFormatting sqref="BD2:BE75">
    <cfRule type="cellIs" dxfId="41" priority="10" operator="notEqual">
      <formula>"NO"</formula>
    </cfRule>
    <cfRule type="containsText" dxfId="40" priority="11" operator="containsText" text="NO DEBE JUSTIFICAR">
      <formula>NOT(ISERROR(SEARCH("NO DEBE JUSTIFICAR",BD2)))</formula>
    </cfRule>
  </conditionalFormatting>
  <conditionalFormatting sqref="BF62:BF75 BF2:BF18 BF21 BF25:BF60">
    <cfRule type="cellIs" dxfId="39" priority="9" operator="equal">
      <formula>"NUEVO"</formula>
    </cfRule>
  </conditionalFormatting>
  <conditionalFormatting sqref="BF19">
    <cfRule type="cellIs" dxfId="38" priority="8" operator="equal">
      <formula>"NUEVO"</formula>
    </cfRule>
  </conditionalFormatting>
  <conditionalFormatting sqref="BF20">
    <cfRule type="cellIs" dxfId="37" priority="7" operator="equal">
      <formula>"NUEVO"</formula>
    </cfRule>
  </conditionalFormatting>
  <conditionalFormatting sqref="BF22">
    <cfRule type="cellIs" dxfId="36" priority="6" operator="equal">
      <formula>"NUEVO"</formula>
    </cfRule>
  </conditionalFormatting>
  <conditionalFormatting sqref="BF23">
    <cfRule type="cellIs" dxfId="35" priority="5" operator="equal">
      <formula>"NUEVO"</formula>
    </cfRule>
  </conditionalFormatting>
  <conditionalFormatting sqref="BF24">
    <cfRule type="cellIs" dxfId="34" priority="4" operator="equal">
      <formula>"NUEVO"</formula>
    </cfRule>
  </conditionalFormatting>
  <conditionalFormatting sqref="BF61">
    <cfRule type="cellIs" dxfId="33" priority="3" operator="equal">
      <formula>"NUEVO"</formula>
    </cfRule>
  </conditionalFormatting>
  <conditionalFormatting sqref="BC2:BC75">
    <cfRule type="containsText" dxfId="32" priority="1" operator="containsText" text="JUSTIFICAR DIFERENCIA">
      <formula>NOT(ISERROR(SEARCH("JUSTIFICAR DIFERENCIA",BC2)))</formula>
    </cfRule>
    <cfRule type="containsText" dxfId="31" priority="2" operator="containsText" text="NO DEBE JUSTIFICAR">
      <formula>NOT(ISERROR(SEARCH("NO DEBE JUSTIFICAR",BC2)))</formula>
    </cfRule>
  </conditionalFormatting>
  <dataValidations disablePrompts="1" count="2">
    <dataValidation type="list" allowBlank="1" showInputMessage="1" showErrorMessage="1" sqref="H2:H75">
      <formula1>AREA</formula1>
    </dataValidation>
    <dataValidation type="list" allowBlank="1" showInputMessage="1" showErrorMessage="1" sqref="I2:I75">
      <formula1>COMP_INDIGENA</formula1>
    </dataValidation>
  </dataValidations>
  <pageMargins left="0.7" right="0.7" top="0.75" bottom="0.75" header="0.3" footer="0.3"/>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LISTADOS!$C$21:$C$23</xm:f>
          </x14:formula1>
          <xm:sqref>E2:E75</xm:sqref>
        </x14:dataValidation>
        <x14:dataValidation type="list" allowBlank="1" showInputMessage="1" showErrorMessage="1">
          <x14:formula1>
            <xm:f>LISTADOS!$I$18:$I$19</xm:f>
          </x14:formula1>
          <xm:sqref>AZ2:AZ75</xm:sqref>
        </x14:dataValidation>
        <x14:dataValidation type="list" allowBlank="1" showInputMessage="1" showErrorMessage="1">
          <x14:formula1>
            <xm:f>LISTADOS!$E$21:$E$54</xm:f>
          </x14:formula1>
          <xm:sqref>F2:F75</xm:sqref>
        </x14:dataValidation>
        <x14:dataValidation type="list" allowBlank="1" showInputMessage="1" showErrorMessage="1">
          <x14:formula1>
            <xm:f>LISTADOS!$D$6:$D$14</xm:f>
          </x14:formula1>
          <xm:sqref>N2:N75</xm:sqref>
        </x14:dataValidation>
        <x14:dataValidation type="list" allowBlank="1" showInputMessage="1" showErrorMessage="1">
          <x14:formula1>
            <xm:f>LISTADOS!$C$6:$C$12</xm:f>
          </x14:formula1>
          <xm:sqref>P2:P75</xm:sqref>
        </x14:dataValidation>
        <x14:dataValidation type="list" allowBlank="1" showInputMessage="1" showErrorMessage="1">
          <x14:formula1>
            <xm:f>LISTADOS!$I$6:$I$14</xm:f>
          </x14:formula1>
          <xm:sqref>Q2:Q75</xm:sqref>
        </x14:dataValidation>
        <x14:dataValidation type="list" allowBlank="1" showInputMessage="1" showErrorMessage="1">
          <x14:formula1>
            <xm:f>LISTADOS!$G$26:$G$31</xm:f>
          </x14:formula1>
          <xm:sqref>R2:R75</xm:sqref>
        </x14:dataValidation>
        <x14:dataValidation type="list" allowBlank="1" showInputMessage="1" showErrorMessage="1">
          <x14:formula1>
            <xm:f>LISTADOS!$I$35:$I$38</xm:f>
          </x14:formula1>
          <xm:sqref>BA2:BA75</xm:sqref>
        </x14:dataValidation>
        <x14:dataValidation type="list" allowBlank="1" showInputMessage="1" showErrorMessage="1">
          <x14:formula1>
            <xm:f>LISTADOS!$I$26:$I$31</xm:f>
          </x14:formula1>
          <xm:sqref>BB2:BB75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5E68ADEE1C284FBD16947B199F6B66" ma:contentTypeVersion="4" ma:contentTypeDescription="Crear nuevo documento." ma:contentTypeScope="" ma:versionID="8ad0da14abd0b70c79e9060a1474d14f">
  <xsd:schema xmlns:xsd="http://www.w3.org/2001/XMLSchema" xmlns:xs="http://www.w3.org/2001/XMLSchema" xmlns:p="http://schemas.microsoft.com/office/2006/metadata/properties" xmlns:ns2="df54b327-92d3-4146-ab15-643230548aa4" targetNamespace="http://schemas.microsoft.com/office/2006/metadata/properties" ma:root="true" ma:fieldsID="322c5cac2cb81b0bd06888b20c4de034" ns2:_="">
    <xsd:import namespace="df54b327-92d3-4146-ab15-643230548aa4"/>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54b327-92d3-4146-ab15-643230548aa4" elementFormDefault="qualified">
    <xsd:import namespace="http://schemas.microsoft.com/office/2006/documentManagement/types"/>
    <xsd:import namespace="http://schemas.microsoft.com/office/infopath/2007/PartnerControls"/>
    <xsd:element name="Orden" ma:index="8" nillable="true" ma:displayName="Orden" ma:internalName="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df54b327-92d3-4146-ab15-643230548aa4" xsi:nil="true"/>
  </documentManagement>
</p:properties>
</file>

<file path=customXml/itemProps1.xml><?xml version="1.0" encoding="utf-8"?>
<ds:datastoreItem xmlns:ds="http://schemas.openxmlformats.org/officeDocument/2006/customXml" ds:itemID="{30762760-50BC-432D-8915-B6F40A393030}"/>
</file>

<file path=customXml/itemProps2.xml><?xml version="1.0" encoding="utf-8"?>
<ds:datastoreItem xmlns:ds="http://schemas.openxmlformats.org/officeDocument/2006/customXml" ds:itemID="{93798E4E-50B1-483A-AD19-E8B4310CABC4}"/>
</file>

<file path=customXml/itemProps3.xml><?xml version="1.0" encoding="utf-8"?>
<ds:datastoreItem xmlns:ds="http://schemas.openxmlformats.org/officeDocument/2006/customXml" ds:itemID="{19EA3689-5304-43EB-9014-6CC71E06AA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Resumen proyectos</vt:lpstr>
      <vt:lpstr>Detalle Proyectos</vt:lpstr>
      <vt:lpstr>RESUMEN</vt:lpstr>
      <vt:lpstr>LISTADOS</vt:lpstr>
      <vt:lpstr>PADRES - HIJOS</vt:lpstr>
      <vt:lpstr>Base TD</vt:lpstr>
      <vt:lpstr>AREA</vt:lpstr>
      <vt:lpstr>'Detalle Proyectos'!Área_de_impresión</vt:lpstr>
      <vt:lpstr>COMP_INDIGENA</vt:lpstr>
      <vt:lpstr>COMUNAS</vt:lpstr>
      <vt:lpstr>ESTADOS</vt:lpstr>
      <vt:lpstr>ETAPA</vt:lpstr>
      <vt:lpstr>ETAPAS_PROGRAMA</vt:lpstr>
      <vt:lpstr>MAGNITUD_PGMA</vt:lpstr>
      <vt:lpstr>MAGNITUD_PGMAS</vt:lpstr>
      <vt:lpstr>MAGNITUD_PROYECTOS</vt:lpstr>
      <vt:lpstr>PROVINCIA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Pcg</dc:creator>
  <cp:lastModifiedBy>Catalina Rosas Zegers</cp:lastModifiedBy>
  <cp:lastPrinted>2019-06-14T22:12:01Z</cp:lastPrinted>
  <dcterms:created xsi:type="dcterms:W3CDTF">2017-02-22T12:59:41Z</dcterms:created>
  <dcterms:modified xsi:type="dcterms:W3CDTF">2022-07-15T16:09:40Z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ies>
</file>