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13" activeTab="0"/>
  </bookViews>
  <sheets>
    <sheet name="VIGENTE FET" sheetId="1" r:id="rId1"/>
    <sheet name="EJECUTADO FET" sheetId="2" r:id="rId2"/>
    <sheet name="EJEC NO IMPRIMIR" sheetId="3" state="hidden" r:id="rId3"/>
  </sheets>
  <definedNames>
    <definedName name="A_impresión_IM" localSheetId="2">#REF!</definedName>
    <definedName name="A_impresión_IM" localSheetId="1">#REF!</definedName>
    <definedName name="A_impresión_IM" localSheetId="0">#REF!</definedName>
    <definedName name="A_impresión_IM">#REF!</definedName>
    <definedName name="_xlnm.Print_Area" localSheetId="2">'EJEC NO IMPRIMIR'!$A$2:$U$49</definedName>
    <definedName name="_xlnm.Print_Area" localSheetId="1">'EJECUTADO FET'!$A$2:$U$31</definedName>
    <definedName name="_xlnm.Print_Area" localSheetId="0">'VIGENTE FET'!$A$2:$U$29</definedName>
    <definedName name="INICIAL" localSheetId="2">#REF!</definedName>
    <definedName name="INICIAL" localSheetId="1">#REF!</definedName>
    <definedName name="INICIAL" localSheetId="0">#REF!</definedName>
    <definedName name="INICIAL">#REF!</definedName>
    <definedName name="_xlnm.Print_Titles" localSheetId="2">'EJEC NO IMPRIMIR'!$B:$D</definedName>
    <definedName name="_xlnm.Print_Titles" localSheetId="1">'EJECUTADO FET'!$B:$D</definedName>
    <definedName name="_xlnm.Print_Titles" localSheetId="0">'VIGENTE FET'!$B:$D</definedName>
    <definedName name="Títulos_a_imprimir_IM" localSheetId="2">#REF!</definedName>
    <definedName name="Títulos_a_imprimir_IM" localSheetId="1">#REF!</definedName>
    <definedName name="Títulos_a_imprimir_IM" localSheetId="0">#REF!</definedName>
    <definedName name="Títulos_a_imprimir_IM">#REF!</definedName>
    <definedName name="TRAMI" localSheetId="2">#REF!</definedName>
    <definedName name="TRAMI" localSheetId="1">#REF!</definedName>
    <definedName name="TRAMI" localSheetId="0">#REF!</definedName>
    <definedName name="TRAMI">#REF!</definedName>
    <definedName name="VIGENTE" localSheetId="2">#REF!</definedName>
    <definedName name="VIGENTE" localSheetId="1">#REF!</definedName>
    <definedName name="VIGENTE" localSheetId="0">#REF!</definedName>
    <definedName name="VIGENTE">#REF!</definedName>
    <definedName name="xx" localSheetId="1">#REF!</definedName>
    <definedName name="xx">#REF!</definedName>
  </definedNames>
  <calcPr fullCalcOnLoad="1"/>
</workbook>
</file>

<file path=xl/sharedStrings.xml><?xml version="1.0" encoding="utf-8"?>
<sst xmlns="http://schemas.openxmlformats.org/spreadsheetml/2006/main" count="267" uniqueCount="121">
  <si>
    <t xml:space="preserve">   ST.   IT.</t>
  </si>
  <si>
    <t xml:space="preserve">I N G R E S O S </t>
  </si>
  <si>
    <t xml:space="preserve">APORTE FISCAL: </t>
  </si>
  <si>
    <t>-  Remuneraciones</t>
  </si>
  <si>
    <t>10</t>
  </si>
  <si>
    <t>SALDO INICIAL DE CAJA</t>
  </si>
  <si>
    <t>G A S T O S</t>
  </si>
  <si>
    <t>21</t>
  </si>
  <si>
    <t>GASTOS EN PERSONAL</t>
  </si>
  <si>
    <t>22</t>
  </si>
  <si>
    <t>BIENES Y SERVICIOS DE CONSUMO</t>
  </si>
  <si>
    <t>23</t>
  </si>
  <si>
    <t>24</t>
  </si>
  <si>
    <t>25</t>
  </si>
  <si>
    <t>TRANSFERENCIAS CORRIENTES</t>
  </si>
  <si>
    <t>INVERSION REAL</t>
  </si>
  <si>
    <t>32</t>
  </si>
  <si>
    <t>33</t>
  </si>
  <si>
    <t>TRANSF. DE CAPITAL</t>
  </si>
  <si>
    <t>SALDO FINAL DE CAJA</t>
  </si>
  <si>
    <t>01</t>
  </si>
  <si>
    <t>06</t>
  </si>
  <si>
    <t>RENTAS DE LA PROPIEDAD</t>
  </si>
  <si>
    <t>07</t>
  </si>
  <si>
    <t>INGRESOS DE OPERACIÓN</t>
  </si>
  <si>
    <t>08</t>
  </si>
  <si>
    <t>OTROS INGRESOS CORRIENTES</t>
  </si>
  <si>
    <t>VENTA DE ACTIVOS NO FINANCIEROS</t>
  </si>
  <si>
    <t>VENTA DE ACTIVOS FINANCIEROS</t>
  </si>
  <si>
    <t>RECUPERACION DE PRESTAMOS</t>
  </si>
  <si>
    <t>INTEGROS AL FISCO</t>
  </si>
  <si>
    <t>03</t>
  </si>
  <si>
    <t>04</t>
  </si>
  <si>
    <t>Vehiculos</t>
  </si>
  <si>
    <t>Mobiliario y Otros</t>
  </si>
  <si>
    <t>Programas Informáticos</t>
  </si>
  <si>
    <t>Equipos Informáticos</t>
  </si>
  <si>
    <t>05</t>
  </si>
  <si>
    <t>Terrenos</t>
  </si>
  <si>
    <t>02</t>
  </si>
  <si>
    <t>PRESTAMOS</t>
  </si>
  <si>
    <t>SERVICIO DE LA DEUDA</t>
  </si>
  <si>
    <t>Estudios Básicos</t>
  </si>
  <si>
    <t>Proyectos</t>
  </si>
  <si>
    <t>09</t>
  </si>
  <si>
    <t>Libre</t>
  </si>
  <si>
    <t>Servicio Deuda</t>
  </si>
  <si>
    <t>Maquinas y Equipos</t>
  </si>
  <si>
    <t>-  Resto</t>
  </si>
  <si>
    <t>SSS</t>
  </si>
  <si>
    <t>TOTAL</t>
  </si>
  <si>
    <t>TRANSF. PARA GASTOS DE CAPITAL</t>
  </si>
  <si>
    <t>PRESTACIONES DE SEG. SOCIAL</t>
  </si>
  <si>
    <t>DGOP</t>
  </si>
  <si>
    <t>FISCALIA</t>
  </si>
  <si>
    <t>DC Y F</t>
  </si>
  <si>
    <t>VIALIDAD</t>
  </si>
  <si>
    <t>DOP</t>
  </si>
  <si>
    <t>AEROP.</t>
  </si>
  <si>
    <t>CONCESIONES</t>
  </si>
  <si>
    <t>PLANEAM.</t>
  </si>
  <si>
    <t>SUBSECRET.</t>
  </si>
  <si>
    <t>DG AGUAS</t>
  </si>
  <si>
    <t>INH</t>
  </si>
  <si>
    <t>MOP</t>
  </si>
  <si>
    <t>ARQUITECT.</t>
  </si>
  <si>
    <t>DOH</t>
  </si>
  <si>
    <t>OTROS GASTOS CORRIENTES</t>
  </si>
  <si>
    <t>ADQUIS. DE ACTIVOS NO FINANCIEROS</t>
  </si>
  <si>
    <t>total mop</t>
  </si>
  <si>
    <t>sin inh y sss</t>
  </si>
  <si>
    <t>11</t>
  </si>
  <si>
    <t>12</t>
  </si>
  <si>
    <t>13</t>
  </si>
  <si>
    <t>15</t>
  </si>
  <si>
    <t>26</t>
  </si>
  <si>
    <t>29</t>
  </si>
  <si>
    <t>31</t>
  </si>
  <si>
    <t>34</t>
  </si>
  <si>
    <t>35</t>
  </si>
  <si>
    <t>A.P.R.</t>
  </si>
  <si>
    <t>02-09</t>
  </si>
  <si>
    <t>02-10</t>
  </si>
  <si>
    <t>02-13</t>
  </si>
  <si>
    <t>02-02</t>
  </si>
  <si>
    <t>02-03</t>
  </si>
  <si>
    <t>02-04</t>
  </si>
  <si>
    <t>02-06</t>
  </si>
  <si>
    <t>02-07</t>
  </si>
  <si>
    <t>02-11</t>
  </si>
  <si>
    <t>02-12</t>
  </si>
  <si>
    <t>01-01</t>
  </si>
  <si>
    <t>04-01</t>
  </si>
  <si>
    <t>05-01</t>
  </si>
  <si>
    <t>07-01</t>
  </si>
  <si>
    <t>ENDEUDAMIENTO</t>
  </si>
  <si>
    <t>99</t>
  </si>
  <si>
    <t>Otros Activos No Financieros</t>
  </si>
  <si>
    <t>Edificios</t>
  </si>
  <si>
    <t>03-01</t>
  </si>
  <si>
    <t>ADQUIS. DE ACTIVOS FINANCIEROS</t>
  </si>
  <si>
    <t xml:space="preserve">Programas  </t>
  </si>
  <si>
    <t>INGRESAR EN PESOS -----NO IMPRIMIR----</t>
  </si>
  <si>
    <t>DG CONCES.</t>
  </si>
  <si>
    <t>02-59</t>
  </si>
  <si>
    <t>02-60</t>
  </si>
  <si>
    <t>02-63</t>
  </si>
  <si>
    <t>02-52</t>
  </si>
  <si>
    <t>02-53</t>
  </si>
  <si>
    <t>02-54</t>
  </si>
  <si>
    <t>02-56</t>
  </si>
  <si>
    <t>02-57</t>
  </si>
  <si>
    <t>02-61</t>
  </si>
  <si>
    <t>02-62</t>
  </si>
  <si>
    <t>01-51</t>
  </si>
  <si>
    <t>03-51</t>
  </si>
  <si>
    <t>04-51</t>
  </si>
  <si>
    <t>(Miles de $ 2022)</t>
  </si>
  <si>
    <t>PRESUPUESTO VIGENTE MOP 2022 AL MES DE JUNIO (FONDOS FET)</t>
  </si>
  <si>
    <t>PRESUPUESTO EJECUTADO MOP 2022 AL MES DE JUNIO (FONDOS FET)</t>
  </si>
  <si>
    <t>PRESUPUESTO EJECUTADO MOP 2022 AL MES DE JUNIO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</si>
</sst>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General_)"/>
    <numFmt numFmtId="165" formatCode="dd/mm_)"/>
  </numFmts>
  <fonts count="54">
    <font>
      <sz val="10"/>
      <name val="Courie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8"/>
      <color indexed="62"/>
      <name val="Cambria"/>
      <family val="2"/>
    </font>
    <font>
      <sz val="11"/>
      <color indexed="6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sz val="13"/>
      <name val="Calibri"/>
      <family val="2"/>
    </font>
    <font>
      <b/>
      <sz val="12"/>
      <color indexed="10"/>
      <name val="Calibri"/>
      <family val="2"/>
    </font>
    <font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5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3" fillId="15" borderId="0" applyNumberFormat="0" applyBorder="0" applyAlignment="0" applyProtection="0"/>
    <xf numFmtId="0" fontId="34" fillId="16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3" fillId="17" borderId="0" applyNumberFormat="0" applyBorder="0" applyAlignment="0" applyProtection="0"/>
    <xf numFmtId="0" fontId="34" fillId="18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3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0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121">
    <xf numFmtId="164" fontId="0" fillId="0" borderId="0" xfId="0" applyAlignment="1">
      <alignment/>
    </xf>
    <xf numFmtId="164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164" fontId="4" fillId="0" borderId="10" xfId="0" applyFont="1" applyBorder="1" applyAlignment="1">
      <alignment/>
    </xf>
    <xf numFmtId="3" fontId="4" fillId="0" borderId="0" xfId="0" applyNumberFormat="1" applyFont="1" applyAlignment="1" applyProtection="1">
      <alignment/>
      <protection/>
    </xf>
    <xf numFmtId="37" fontId="6" fillId="0" borderId="0" xfId="0" applyNumberFormat="1" applyFont="1" applyFill="1" applyAlignment="1" applyProtection="1">
      <alignment/>
      <protection/>
    </xf>
    <xf numFmtId="37" fontId="6" fillId="0" borderId="0" xfId="0" applyNumberFormat="1" applyFont="1" applyFill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/>
      <protection/>
    </xf>
    <xf numFmtId="164" fontId="4" fillId="0" borderId="0" xfId="0" applyFont="1" applyAlignment="1">
      <alignment/>
    </xf>
    <xf numFmtId="164" fontId="2" fillId="0" borderId="0" xfId="0" applyFont="1" applyAlignment="1">
      <alignment/>
    </xf>
    <xf numFmtId="37" fontId="4" fillId="0" borderId="11" xfId="0" applyNumberFormat="1" applyFont="1" applyFill="1" applyBorder="1" applyAlignment="1" applyProtection="1" quotePrefix="1">
      <alignment horizontal="center"/>
      <protection/>
    </xf>
    <xf numFmtId="3" fontId="4" fillId="0" borderId="0" xfId="0" applyNumberFormat="1" applyFont="1" applyFill="1" applyAlignment="1" applyProtection="1">
      <alignment/>
      <protection/>
    </xf>
    <xf numFmtId="3" fontId="7" fillId="0" borderId="12" xfId="0" applyNumberFormat="1" applyFont="1" applyFill="1" applyBorder="1" applyAlignment="1" applyProtection="1">
      <alignment/>
      <protection/>
    </xf>
    <xf numFmtId="3" fontId="7" fillId="0" borderId="13" xfId="0" applyNumberFormat="1" applyFont="1" applyFill="1" applyBorder="1" applyAlignment="1" applyProtection="1">
      <alignment/>
      <protection/>
    </xf>
    <xf numFmtId="3" fontId="7" fillId="0" borderId="11" xfId="0" applyNumberFormat="1" applyFont="1" applyFill="1" applyBorder="1" applyAlignment="1" applyProtection="1">
      <alignment/>
      <protection/>
    </xf>
    <xf numFmtId="164" fontId="4" fillId="0" borderId="13" xfId="0" applyFont="1" applyFill="1" applyBorder="1" applyAlignment="1">
      <alignment horizontal="center"/>
    </xf>
    <xf numFmtId="164" fontId="4" fillId="0" borderId="0" xfId="0" applyFont="1" applyFill="1" applyAlignment="1">
      <alignment/>
    </xf>
    <xf numFmtId="164" fontId="4" fillId="0" borderId="0" xfId="0" applyFont="1" applyFill="1" applyAlignment="1" applyProtection="1">
      <alignment horizontal="left"/>
      <protection/>
    </xf>
    <xf numFmtId="164" fontId="4" fillId="0" borderId="0" xfId="0" applyFont="1" applyFill="1" applyBorder="1" applyAlignment="1">
      <alignment/>
    </xf>
    <xf numFmtId="164" fontId="3" fillId="0" borderId="13" xfId="0" applyFont="1" applyFill="1" applyBorder="1" applyAlignment="1">
      <alignment horizontal="center"/>
    </xf>
    <xf numFmtId="164" fontId="52" fillId="0" borderId="0" xfId="0" applyFont="1" applyFill="1" applyAlignment="1">
      <alignment/>
    </xf>
    <xf numFmtId="165" fontId="2" fillId="0" borderId="0" xfId="0" applyNumberFormat="1" applyFont="1" applyFill="1" applyAlignment="1" applyProtection="1">
      <alignment/>
      <protection/>
    </xf>
    <xf numFmtId="37" fontId="3" fillId="0" borderId="11" xfId="0" applyNumberFormat="1" applyFont="1" applyFill="1" applyBorder="1" applyAlignment="1" applyProtection="1">
      <alignment horizontal="center"/>
      <protection/>
    </xf>
    <xf numFmtId="164" fontId="5" fillId="0" borderId="10" xfId="0" applyFont="1" applyFill="1" applyBorder="1" applyAlignment="1">
      <alignment vertical="center"/>
    </xf>
    <xf numFmtId="37" fontId="6" fillId="0" borderId="14" xfId="0" applyNumberFormat="1" applyFont="1" applyFill="1" applyBorder="1" applyAlignment="1" applyProtection="1">
      <alignment vertical="center"/>
      <protection/>
    </xf>
    <xf numFmtId="164" fontId="6" fillId="0" borderId="0" xfId="0" applyFont="1" applyFill="1" applyAlignment="1">
      <alignment vertical="center"/>
    </xf>
    <xf numFmtId="37" fontId="4" fillId="0" borderId="15" xfId="0" applyNumberFormat="1" applyFont="1" applyFill="1" applyBorder="1" applyAlignment="1" applyProtection="1" quotePrefix="1">
      <alignment horizontal="center"/>
      <protection/>
    </xf>
    <xf numFmtId="37" fontId="4" fillId="0" borderId="10" xfId="0" applyNumberFormat="1" applyFont="1" applyFill="1" applyBorder="1" applyAlignment="1" applyProtection="1">
      <alignment horizontal="left"/>
      <protection/>
    </xf>
    <xf numFmtId="164" fontId="4" fillId="0" borderId="10" xfId="0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15" xfId="0" applyNumberFormat="1" applyFont="1" applyFill="1" applyBorder="1" applyAlignment="1" applyProtection="1" quotePrefix="1">
      <alignment horizontal="right"/>
      <protection/>
    </xf>
    <xf numFmtId="37" fontId="4" fillId="0" borderId="0" xfId="0" applyNumberFormat="1" applyFont="1" applyFill="1" applyAlignment="1" applyProtection="1">
      <alignment horizontal="left"/>
      <protection/>
    </xf>
    <xf numFmtId="164" fontId="4" fillId="0" borderId="10" xfId="0" applyFont="1" applyFill="1" applyBorder="1" applyAlignment="1" applyProtection="1">
      <alignment horizontal="left"/>
      <protection/>
    </xf>
    <xf numFmtId="37" fontId="4" fillId="0" borderId="16" xfId="0" applyNumberFormat="1" applyFont="1" applyFill="1" applyBorder="1" applyAlignment="1" applyProtection="1" quotePrefix="1">
      <alignment horizontal="center"/>
      <protection/>
    </xf>
    <xf numFmtId="164" fontId="4" fillId="0" borderId="17" xfId="0" applyFont="1" applyFill="1" applyBorder="1" applyAlignment="1">
      <alignment/>
    </xf>
    <xf numFmtId="37" fontId="4" fillId="0" borderId="18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Alignment="1" applyProtection="1">
      <alignment horizontal="left"/>
      <protection/>
    </xf>
    <xf numFmtId="164" fontId="4" fillId="0" borderId="0" xfId="0" applyFont="1" applyFill="1" applyAlignment="1">
      <alignment/>
    </xf>
    <xf numFmtId="164" fontId="2" fillId="0" borderId="0" xfId="0" applyFont="1" applyFill="1" applyAlignment="1">
      <alignment/>
    </xf>
    <xf numFmtId="37" fontId="2" fillId="0" borderId="0" xfId="0" applyNumberFormat="1" applyFont="1" applyFill="1" applyAlignment="1" applyProtection="1">
      <alignment horizontal="left"/>
      <protection/>
    </xf>
    <xf numFmtId="164" fontId="4" fillId="0" borderId="19" xfId="0" applyFont="1" applyFill="1" applyBorder="1" applyAlignment="1">
      <alignment/>
    </xf>
    <xf numFmtId="39" fontId="4" fillId="0" borderId="0" xfId="0" applyNumberFormat="1" applyFont="1" applyFill="1" applyAlignment="1" applyProtection="1">
      <alignment/>
      <protection/>
    </xf>
    <xf numFmtId="37" fontId="4" fillId="0" borderId="20" xfId="0" applyNumberFormat="1" applyFont="1" applyFill="1" applyBorder="1" applyAlignment="1" applyProtection="1" quotePrefix="1">
      <alignment horizontal="right"/>
      <protection/>
    </xf>
    <xf numFmtId="37" fontId="4" fillId="0" borderId="21" xfId="0" applyNumberFormat="1" applyFont="1" applyFill="1" applyBorder="1" applyAlignment="1" applyProtection="1">
      <alignment horizontal="left"/>
      <protection/>
    </xf>
    <xf numFmtId="164" fontId="52" fillId="0" borderId="0" xfId="0" applyFont="1" applyFill="1" applyAlignment="1">
      <alignment/>
    </xf>
    <xf numFmtId="164" fontId="3" fillId="0" borderId="10" xfId="0" applyFont="1" applyFill="1" applyBorder="1" applyAlignment="1">
      <alignment vertical="center"/>
    </xf>
    <xf numFmtId="37" fontId="3" fillId="0" borderId="22" xfId="0" applyNumberFormat="1" applyFont="1" applyFill="1" applyBorder="1" applyAlignment="1" applyProtection="1">
      <alignment horizontal="left" vertical="center"/>
      <protection/>
    </xf>
    <xf numFmtId="164" fontId="3" fillId="0" borderId="23" xfId="0" applyFont="1" applyFill="1" applyBorder="1" applyAlignment="1">
      <alignment vertical="center"/>
    </xf>
    <xf numFmtId="37" fontId="3" fillId="0" borderId="24" xfId="0" applyNumberFormat="1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>
      <alignment vertical="center"/>
    </xf>
    <xf numFmtId="3" fontId="3" fillId="0" borderId="14" xfId="0" applyNumberFormat="1" applyFont="1" applyFill="1" applyBorder="1" applyAlignment="1" applyProtection="1">
      <alignment vertical="center"/>
      <protection/>
    </xf>
    <xf numFmtId="37" fontId="4" fillId="0" borderId="14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vertical="center"/>
      <protection/>
    </xf>
    <xf numFmtId="164" fontId="4" fillId="0" borderId="0" xfId="0" applyFont="1" applyFill="1" applyAlignment="1">
      <alignment vertical="center"/>
    </xf>
    <xf numFmtId="164" fontId="3" fillId="0" borderId="22" xfId="0" applyFont="1" applyFill="1" applyBorder="1" applyAlignment="1">
      <alignment vertical="center"/>
    </xf>
    <xf numFmtId="3" fontId="7" fillId="0" borderId="14" xfId="0" applyNumberFormat="1" applyFont="1" applyFill="1" applyBorder="1" applyAlignment="1" applyProtection="1">
      <alignment/>
      <protection/>
    </xf>
    <xf numFmtId="37" fontId="6" fillId="0" borderId="24" xfId="0" applyNumberFormat="1" applyFont="1" applyFill="1" applyBorder="1" applyAlignment="1" applyProtection="1">
      <alignment vertical="center"/>
      <protection/>
    </xf>
    <xf numFmtId="37" fontId="6" fillId="0" borderId="15" xfId="0" applyNumberFormat="1" applyFont="1" applyFill="1" applyBorder="1" applyAlignment="1" applyProtection="1">
      <alignment vertical="center"/>
      <protection/>
    </xf>
    <xf numFmtId="41" fontId="4" fillId="0" borderId="0" xfId="66" applyFont="1" applyFill="1" applyAlignment="1">
      <alignment/>
    </xf>
    <xf numFmtId="37" fontId="6" fillId="33" borderId="0" xfId="0" applyNumberFormat="1" applyFont="1" applyFill="1" applyAlignment="1" applyProtection="1">
      <alignment/>
      <protection/>
    </xf>
    <xf numFmtId="37" fontId="4" fillId="33" borderId="14" xfId="0" applyNumberFormat="1" applyFont="1" applyFill="1" applyBorder="1" applyAlignment="1" applyProtection="1">
      <alignment vertical="center"/>
      <protection/>
    </xf>
    <xf numFmtId="3" fontId="3" fillId="33" borderId="14" xfId="0" applyNumberFormat="1" applyFont="1" applyFill="1" applyBorder="1" applyAlignment="1" applyProtection="1">
      <alignment vertical="center"/>
      <protection/>
    </xf>
    <xf numFmtId="41" fontId="4" fillId="34" borderId="0" xfId="66" applyFont="1" applyFill="1" applyAlignment="1">
      <alignment/>
    </xf>
    <xf numFmtId="164" fontId="4" fillId="34" borderId="0" xfId="0" applyFont="1" applyFill="1" applyAlignment="1">
      <alignment/>
    </xf>
    <xf numFmtId="164" fontId="26" fillId="0" borderId="0" xfId="0" applyFont="1" applyFill="1" applyAlignment="1" applyProtection="1">
      <alignment horizontal="left"/>
      <protection/>
    </xf>
    <xf numFmtId="164" fontId="26" fillId="0" borderId="0" xfId="0" applyFont="1" applyFill="1" applyAlignment="1">
      <alignment/>
    </xf>
    <xf numFmtId="164" fontId="26" fillId="0" borderId="0" xfId="0" applyFont="1" applyFill="1" applyBorder="1" applyAlignment="1">
      <alignment/>
    </xf>
    <xf numFmtId="164" fontId="26" fillId="0" borderId="13" xfId="0" applyFont="1" applyFill="1" applyBorder="1" applyAlignment="1">
      <alignment horizontal="center"/>
    </xf>
    <xf numFmtId="164" fontId="26" fillId="0" borderId="13" xfId="0" applyFont="1" applyFill="1" applyBorder="1" applyAlignment="1">
      <alignment horizontal="center" wrapText="1"/>
    </xf>
    <xf numFmtId="164" fontId="27" fillId="0" borderId="13" xfId="0" applyFont="1" applyFill="1" applyBorder="1" applyAlignment="1">
      <alignment horizontal="center"/>
    </xf>
    <xf numFmtId="165" fontId="28" fillId="0" borderId="0" xfId="0" applyNumberFormat="1" applyFont="1" applyFill="1" applyAlignment="1" applyProtection="1">
      <alignment/>
      <protection/>
    </xf>
    <xf numFmtId="37" fontId="26" fillId="0" borderId="11" xfId="0" applyNumberFormat="1" applyFont="1" applyFill="1" applyBorder="1" applyAlignment="1" applyProtection="1" quotePrefix="1">
      <alignment horizontal="center"/>
      <protection/>
    </xf>
    <xf numFmtId="37" fontId="27" fillId="0" borderId="11" xfId="0" applyNumberFormat="1" applyFont="1" applyFill="1" applyBorder="1" applyAlignment="1" applyProtection="1">
      <alignment horizontal="center"/>
      <protection/>
    </xf>
    <xf numFmtId="3" fontId="29" fillId="0" borderId="14" xfId="0" applyNumberFormat="1" applyFont="1" applyFill="1" applyBorder="1" applyAlignment="1" applyProtection="1">
      <alignment vertical="center"/>
      <protection/>
    </xf>
    <xf numFmtId="37" fontId="26" fillId="0" borderId="15" xfId="0" applyNumberFormat="1" applyFont="1" applyFill="1" applyBorder="1" applyAlignment="1" applyProtection="1" quotePrefix="1">
      <alignment horizontal="center"/>
      <protection/>
    </xf>
    <xf numFmtId="37" fontId="26" fillId="0" borderId="10" xfId="0" applyNumberFormat="1" applyFont="1" applyFill="1" applyBorder="1" applyAlignment="1" applyProtection="1">
      <alignment horizontal="left"/>
      <protection/>
    </xf>
    <xf numFmtId="3" fontId="30" fillId="0" borderId="12" xfId="0" applyNumberFormat="1" applyFont="1" applyFill="1" applyBorder="1" applyAlignment="1" applyProtection="1">
      <alignment/>
      <protection/>
    </xf>
    <xf numFmtId="164" fontId="26" fillId="0" borderId="10" xfId="0" applyFont="1" applyFill="1" applyBorder="1" applyAlignment="1" applyProtection="1">
      <alignment horizontal="left"/>
      <protection/>
    </xf>
    <xf numFmtId="37" fontId="26" fillId="0" borderId="20" xfId="0" applyNumberFormat="1" applyFont="1" applyFill="1" applyBorder="1" applyAlignment="1" applyProtection="1" quotePrefix="1">
      <alignment horizontal="right"/>
      <protection/>
    </xf>
    <xf numFmtId="164" fontId="26" fillId="0" borderId="19" xfId="0" applyFont="1" applyFill="1" applyBorder="1" applyAlignment="1">
      <alignment/>
    </xf>
    <xf numFmtId="37" fontId="26" fillId="0" borderId="21" xfId="0" applyNumberFormat="1" applyFont="1" applyFill="1" applyBorder="1" applyAlignment="1" applyProtection="1">
      <alignment horizontal="left"/>
      <protection/>
    </xf>
    <xf numFmtId="3" fontId="30" fillId="0" borderId="13" xfId="0" applyNumberFormat="1" applyFont="1" applyFill="1" applyBorder="1" applyAlignment="1" applyProtection="1">
      <alignment/>
      <protection/>
    </xf>
    <xf numFmtId="37" fontId="26" fillId="0" borderId="15" xfId="0" applyNumberFormat="1" applyFont="1" applyFill="1" applyBorder="1" applyAlignment="1" applyProtection="1" quotePrefix="1">
      <alignment horizontal="right"/>
      <protection/>
    </xf>
    <xf numFmtId="37" fontId="26" fillId="0" borderId="16" xfId="0" applyNumberFormat="1" applyFont="1" applyFill="1" applyBorder="1" applyAlignment="1" applyProtection="1" quotePrefix="1">
      <alignment horizontal="center"/>
      <protection/>
    </xf>
    <xf numFmtId="164" fontId="26" fillId="0" borderId="17" xfId="0" applyFont="1" applyFill="1" applyBorder="1" applyAlignment="1">
      <alignment/>
    </xf>
    <xf numFmtId="37" fontId="26" fillId="0" borderId="18" xfId="0" applyNumberFormat="1" applyFont="1" applyFill="1" applyBorder="1" applyAlignment="1" applyProtection="1">
      <alignment horizontal="left"/>
      <protection/>
    </xf>
    <xf numFmtId="3" fontId="30" fillId="0" borderId="11" xfId="0" applyNumberFormat="1" applyFont="1" applyFill="1" applyBorder="1" applyAlignment="1" applyProtection="1">
      <alignment/>
      <protection/>
    </xf>
    <xf numFmtId="3" fontId="30" fillId="0" borderId="11" xfId="0" applyNumberFormat="1" applyFont="1" applyBorder="1" applyAlignment="1" applyProtection="1">
      <alignment/>
      <protection/>
    </xf>
    <xf numFmtId="165" fontId="26" fillId="0" borderId="0" xfId="0" applyNumberFormat="1" applyFont="1" applyFill="1" applyAlignment="1" applyProtection="1">
      <alignment/>
      <protection/>
    </xf>
    <xf numFmtId="37" fontId="27" fillId="0" borderId="22" xfId="0" applyNumberFormat="1" applyFont="1" applyFill="1" applyBorder="1" applyAlignment="1" applyProtection="1">
      <alignment horizontal="left" vertical="center"/>
      <protection/>
    </xf>
    <xf numFmtId="164" fontId="27" fillId="0" borderId="23" xfId="0" applyFont="1" applyFill="1" applyBorder="1" applyAlignment="1">
      <alignment vertical="center"/>
    </xf>
    <xf numFmtId="37" fontId="27" fillId="0" borderId="24" xfId="0" applyNumberFormat="1" applyFont="1" applyFill="1" applyBorder="1" applyAlignment="1" applyProtection="1">
      <alignment horizontal="center" vertical="center"/>
      <protection/>
    </xf>
    <xf numFmtId="164" fontId="27" fillId="0" borderId="0" xfId="0" applyFont="1" applyFill="1" applyBorder="1" applyAlignment="1">
      <alignment vertical="center"/>
    </xf>
    <xf numFmtId="3" fontId="27" fillId="0" borderId="14" xfId="0" applyNumberFormat="1" applyFont="1" applyFill="1" applyBorder="1" applyAlignment="1" applyProtection="1">
      <alignment vertical="center"/>
      <protection/>
    </xf>
    <xf numFmtId="3" fontId="26" fillId="0" borderId="12" xfId="0" applyNumberFormat="1" applyFont="1" applyFill="1" applyBorder="1" applyAlignment="1" applyProtection="1">
      <alignment/>
      <protection/>
    </xf>
    <xf numFmtId="164" fontId="27" fillId="0" borderId="22" xfId="0" applyFont="1" applyFill="1" applyBorder="1" applyAlignment="1">
      <alignment vertical="center"/>
    </xf>
    <xf numFmtId="3" fontId="26" fillId="0" borderId="13" xfId="0" applyNumberFormat="1" applyFont="1" applyFill="1" applyBorder="1" applyAlignment="1" applyProtection="1">
      <alignment/>
      <protection/>
    </xf>
    <xf numFmtId="3" fontId="26" fillId="0" borderId="11" xfId="0" applyNumberFormat="1" applyFont="1" applyFill="1" applyBorder="1" applyAlignment="1" applyProtection="1">
      <alignment/>
      <protection/>
    </xf>
    <xf numFmtId="3" fontId="26" fillId="0" borderId="11" xfId="0" applyNumberFormat="1" applyFont="1" applyBorder="1" applyAlignment="1" applyProtection="1">
      <alignment/>
      <protection/>
    </xf>
    <xf numFmtId="164" fontId="26" fillId="0" borderId="0" xfId="0" applyFont="1" applyFill="1" applyAlignment="1">
      <alignment/>
    </xf>
    <xf numFmtId="164" fontId="27" fillId="0" borderId="0" xfId="0" applyFont="1" applyFill="1" applyAlignment="1">
      <alignment/>
    </xf>
    <xf numFmtId="164" fontId="53" fillId="0" borderId="0" xfId="0" applyFont="1" applyFill="1" applyAlignment="1">
      <alignment/>
    </xf>
    <xf numFmtId="164" fontId="28" fillId="0" borderId="0" xfId="0" applyFont="1" applyFill="1" applyAlignment="1">
      <alignment/>
    </xf>
    <xf numFmtId="164" fontId="28" fillId="0" borderId="0" xfId="0" applyFont="1" applyFill="1" applyAlignment="1" applyProtection="1">
      <alignment horizontal="left"/>
      <protection/>
    </xf>
    <xf numFmtId="164" fontId="26" fillId="0" borderId="0" xfId="0" applyFont="1" applyAlignment="1">
      <alignment/>
    </xf>
    <xf numFmtId="164" fontId="26" fillId="0" borderId="0" xfId="0" applyFont="1" applyAlignment="1">
      <alignment/>
    </xf>
    <xf numFmtId="164" fontId="28" fillId="0" borderId="0" xfId="0" applyFont="1" applyAlignment="1">
      <alignment/>
    </xf>
    <xf numFmtId="37" fontId="28" fillId="0" borderId="0" xfId="0" applyNumberFormat="1" applyFont="1" applyFill="1" applyAlignment="1" applyProtection="1">
      <alignment horizontal="left"/>
      <protection/>
    </xf>
    <xf numFmtId="164" fontId="53" fillId="0" borderId="0" xfId="0" applyFont="1" applyFill="1" applyAlignment="1">
      <alignment/>
    </xf>
    <xf numFmtId="37" fontId="26" fillId="0" borderId="0" xfId="0" applyNumberFormat="1" applyFont="1" applyFill="1" applyAlignment="1" applyProtection="1">
      <alignment horizontal="left"/>
      <protection/>
    </xf>
    <xf numFmtId="37" fontId="32" fillId="0" borderId="0" xfId="0" applyNumberFormat="1" applyFont="1" applyFill="1" applyAlignment="1" applyProtection="1">
      <alignment vertical="center"/>
      <protection/>
    </xf>
    <xf numFmtId="37" fontId="26" fillId="0" borderId="0" xfId="0" applyNumberFormat="1" applyFont="1" applyFill="1" applyBorder="1" applyAlignment="1" applyProtection="1">
      <alignment/>
      <protection/>
    </xf>
    <xf numFmtId="37" fontId="32" fillId="0" borderId="0" xfId="0" applyNumberFormat="1" applyFont="1" applyFill="1" applyAlignment="1" applyProtection="1">
      <alignment/>
      <protection/>
    </xf>
    <xf numFmtId="37" fontId="32" fillId="0" borderId="14" xfId="0" applyNumberFormat="1" applyFont="1" applyFill="1" applyBorder="1" applyAlignment="1" applyProtection="1">
      <alignment vertical="center"/>
      <protection/>
    </xf>
    <xf numFmtId="37" fontId="26" fillId="0" borderId="0" xfId="0" applyNumberFormat="1" applyFont="1" applyFill="1" applyAlignment="1" applyProtection="1">
      <alignment/>
      <protection/>
    </xf>
    <xf numFmtId="37" fontId="26" fillId="0" borderId="0" xfId="0" applyNumberFormat="1" applyFont="1" applyAlignment="1" applyProtection="1">
      <alignment/>
      <protection/>
    </xf>
    <xf numFmtId="3" fontId="26" fillId="0" borderId="0" xfId="0" applyNumberFormat="1" applyFont="1" applyFill="1" applyAlignment="1" applyProtection="1">
      <alignment/>
      <protection/>
    </xf>
    <xf numFmtId="3" fontId="26" fillId="0" borderId="0" xfId="0" applyNumberFormat="1" applyFont="1" applyAlignment="1" applyProtection="1">
      <alignment/>
      <protection/>
    </xf>
    <xf numFmtId="164" fontId="26" fillId="0" borderId="0" xfId="0" applyFont="1" applyFill="1" applyAlignment="1">
      <alignment horizontal="center"/>
    </xf>
    <xf numFmtId="164" fontId="27" fillId="0" borderId="0" xfId="0" applyFont="1" applyFill="1" applyAlignment="1">
      <alignment horizontal="center"/>
    </xf>
    <xf numFmtId="164" fontId="52" fillId="34" borderId="0" xfId="0" applyFont="1" applyFill="1" applyAlignment="1">
      <alignment horizontal="center"/>
    </xf>
  </cellXfs>
  <cellStyles count="7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Cálculo" xfId="52"/>
    <cellStyle name="Celda de comprobación" xfId="53"/>
    <cellStyle name="Celda vinculada" xfId="54"/>
    <cellStyle name="Encabezado 1" xfId="55"/>
    <cellStyle name="Encabezado 4" xfId="56"/>
    <cellStyle name="Énfasis1" xfId="57"/>
    <cellStyle name="Énfasis2" xfId="58"/>
    <cellStyle name="Énfasis3" xfId="59"/>
    <cellStyle name="Énfasis4" xfId="60"/>
    <cellStyle name="Énfasis5" xfId="61"/>
    <cellStyle name="Énfasis6" xfId="62"/>
    <cellStyle name="Entrada" xfId="63"/>
    <cellStyle name="Incorrecto" xfId="64"/>
    <cellStyle name="Comma" xfId="65"/>
    <cellStyle name="Comma [0]" xfId="66"/>
    <cellStyle name="Currency" xfId="67"/>
    <cellStyle name="Currency [0]" xfId="68"/>
    <cellStyle name="Neutral" xfId="69"/>
    <cellStyle name="Neutral 2" xfId="70"/>
    <cellStyle name="Normal 2" xfId="71"/>
    <cellStyle name="Normal 3" xfId="72"/>
    <cellStyle name="Notas" xfId="73"/>
    <cellStyle name="Notas 2" xfId="74"/>
    <cellStyle name="Notas 3" xfId="75"/>
    <cellStyle name="Percent" xfId="76"/>
    <cellStyle name="Salida" xfId="77"/>
    <cellStyle name="Texto de advertencia" xfId="78"/>
    <cellStyle name="Texto explicativo" xfId="79"/>
    <cellStyle name="Título" xfId="80"/>
    <cellStyle name="Título 2" xfId="81"/>
    <cellStyle name="Título 3" xfId="82"/>
    <cellStyle name="Título 4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H91"/>
  <sheetViews>
    <sheetView tabSelected="1" zoomScale="60" zoomScaleNormal="60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A16" sqref="AA16"/>
    </sheetView>
  </sheetViews>
  <sheetFormatPr defaultColWidth="9.625" defaultRowHeight="18" customHeight="1"/>
  <cols>
    <col min="1" max="1" width="2.25390625" style="1" customWidth="1"/>
    <col min="2" max="2" width="7.25390625" style="16" customWidth="1"/>
    <col min="3" max="3" width="0.875" style="16" customWidth="1"/>
    <col min="4" max="4" width="40.375" style="16" customWidth="1"/>
    <col min="5" max="5" width="1.625" style="16" customWidth="1"/>
    <col min="6" max="6" width="13.50390625" style="16" customWidth="1"/>
    <col min="7" max="7" width="14.25390625" style="16" bestFit="1" customWidth="1"/>
    <col min="8" max="8" width="13.25390625" style="16" customWidth="1"/>
    <col min="9" max="9" width="14.50390625" style="16" customWidth="1"/>
    <col min="10" max="10" width="17.625" style="16" bestFit="1" customWidth="1"/>
    <col min="11" max="11" width="18.125" style="16" customWidth="1"/>
    <col min="12" max="13" width="15.875" style="16" bestFit="1" customWidth="1"/>
    <col min="14" max="14" width="15.875" style="16" customWidth="1"/>
    <col min="15" max="15" width="17.625" style="16" bestFit="1" customWidth="1"/>
    <col min="16" max="16" width="14.75390625" style="16" customWidth="1"/>
    <col min="17" max="17" width="16.375" style="16" customWidth="1"/>
    <col min="18" max="18" width="15.875" style="16" bestFit="1" customWidth="1"/>
    <col min="19" max="19" width="13.125" style="16" hidden="1" customWidth="1"/>
    <col min="20" max="20" width="15.25390625" style="16" hidden="1" customWidth="1"/>
    <col min="21" max="21" width="18.75390625" style="1" customWidth="1"/>
    <col min="22" max="22" width="2.50390625" style="1" hidden="1" customWidth="1"/>
    <col min="23" max="23" width="18.375" style="1" hidden="1" customWidth="1"/>
    <col min="24" max="24" width="19.125" style="16" hidden="1" customWidth="1"/>
    <col min="25" max="25" width="17.125" style="1" customWidth="1"/>
    <col min="26" max="26" width="9.625" style="1" customWidth="1"/>
    <col min="27" max="27" width="16.75390625" style="1" customWidth="1"/>
    <col min="28" max="31" width="9.625" style="1" customWidth="1"/>
    <col min="32" max="32" width="10.875" style="1" bestFit="1" customWidth="1"/>
    <col min="33" max="16384" width="9.625" style="1" customWidth="1"/>
  </cols>
  <sheetData>
    <row r="1" ht="18" customHeight="1">
      <c r="O1" s="20"/>
    </row>
    <row r="2" spans="2:21" ht="18" customHeight="1">
      <c r="B2" s="36"/>
      <c r="F2" s="37"/>
      <c r="G2" s="37"/>
      <c r="H2" s="37"/>
      <c r="I2" s="37"/>
      <c r="J2" s="99"/>
      <c r="K2" s="100" t="s">
        <v>118</v>
      </c>
      <c r="L2" s="99"/>
      <c r="M2" s="99"/>
      <c r="N2" s="99"/>
      <c r="O2" s="101"/>
      <c r="P2" s="37"/>
      <c r="Q2" s="37"/>
      <c r="R2" s="37"/>
      <c r="S2" s="37"/>
      <c r="T2" s="37"/>
      <c r="U2" s="8"/>
    </row>
    <row r="3" spans="2:21" ht="18" customHeight="1">
      <c r="B3" s="36"/>
      <c r="F3" s="38"/>
      <c r="G3" s="38"/>
      <c r="H3" s="38"/>
      <c r="I3" s="38"/>
      <c r="J3" s="102"/>
      <c r="K3" s="102"/>
      <c r="L3" s="102" t="s">
        <v>117</v>
      </c>
      <c r="M3" s="102"/>
      <c r="N3" s="102"/>
      <c r="O3" s="102"/>
      <c r="P3" s="38"/>
      <c r="Q3" s="38"/>
      <c r="R3" s="38"/>
      <c r="S3" s="38"/>
      <c r="T3" s="38"/>
      <c r="U3" s="9"/>
    </row>
    <row r="4" spans="2:26" ht="18" customHeight="1">
      <c r="B4" s="39"/>
      <c r="S4" s="20"/>
      <c r="T4" s="20"/>
      <c r="U4" s="20"/>
      <c r="V4" s="16"/>
      <c r="W4" s="16"/>
      <c r="Y4" s="16"/>
      <c r="Z4" s="16"/>
    </row>
    <row r="5" spans="2:26" ht="18" customHeight="1">
      <c r="B5" s="39"/>
      <c r="S5" s="20"/>
      <c r="T5" s="20"/>
      <c r="U5" s="20"/>
      <c r="V5" s="16"/>
      <c r="W5" s="16"/>
      <c r="Y5" s="16"/>
      <c r="Z5" s="16"/>
    </row>
    <row r="6" spans="2:18" s="16" customFormat="1" ht="18" customHeight="1">
      <c r="B6" s="31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</row>
    <row r="7" spans="2:23" s="16" customFormat="1" ht="18" customHeight="1">
      <c r="B7" s="64"/>
      <c r="C7" s="65"/>
      <c r="D7" s="65"/>
      <c r="E7" s="66"/>
      <c r="F7" s="67" t="s">
        <v>53</v>
      </c>
      <c r="G7" s="67" t="s">
        <v>54</v>
      </c>
      <c r="H7" s="67" t="s">
        <v>55</v>
      </c>
      <c r="I7" s="67" t="s">
        <v>65</v>
      </c>
      <c r="J7" s="67" t="s">
        <v>66</v>
      </c>
      <c r="K7" s="67" t="s">
        <v>56</v>
      </c>
      <c r="L7" s="67" t="s">
        <v>57</v>
      </c>
      <c r="M7" s="67" t="s">
        <v>58</v>
      </c>
      <c r="N7" s="67" t="s">
        <v>60</v>
      </c>
      <c r="O7" s="67" t="s">
        <v>80</v>
      </c>
      <c r="P7" s="67" t="s">
        <v>61</v>
      </c>
      <c r="Q7" s="68" t="s">
        <v>103</v>
      </c>
      <c r="R7" s="67" t="s">
        <v>62</v>
      </c>
      <c r="S7" s="67" t="s">
        <v>63</v>
      </c>
      <c r="T7" s="67" t="s">
        <v>49</v>
      </c>
      <c r="U7" s="69" t="s">
        <v>50</v>
      </c>
      <c r="W7" s="16" t="s">
        <v>69</v>
      </c>
    </row>
    <row r="8" spans="2:23" s="16" customFormat="1" ht="18" customHeight="1">
      <c r="B8" s="88"/>
      <c r="C8" s="65"/>
      <c r="D8" s="65"/>
      <c r="E8" s="66"/>
      <c r="F8" s="71" t="s">
        <v>104</v>
      </c>
      <c r="G8" s="71" t="s">
        <v>105</v>
      </c>
      <c r="H8" s="71" t="s">
        <v>106</v>
      </c>
      <c r="I8" s="71" t="s">
        <v>107</v>
      </c>
      <c r="J8" s="71" t="s">
        <v>108</v>
      </c>
      <c r="K8" s="71" t="s">
        <v>109</v>
      </c>
      <c r="L8" s="71" t="s">
        <v>110</v>
      </c>
      <c r="M8" s="71" t="s">
        <v>111</v>
      </c>
      <c r="N8" s="71" t="s">
        <v>112</v>
      </c>
      <c r="O8" s="71" t="s">
        <v>113</v>
      </c>
      <c r="P8" s="71" t="s">
        <v>114</v>
      </c>
      <c r="Q8" s="71" t="s">
        <v>115</v>
      </c>
      <c r="R8" s="71" t="s">
        <v>116</v>
      </c>
      <c r="S8" s="71" t="s">
        <v>93</v>
      </c>
      <c r="T8" s="71" t="s">
        <v>94</v>
      </c>
      <c r="U8" s="72" t="s">
        <v>64</v>
      </c>
      <c r="W8" s="16" t="s">
        <v>70</v>
      </c>
    </row>
    <row r="9" spans="1:34" s="25" customFormat="1" ht="24.75" customHeight="1">
      <c r="A9" s="23"/>
      <c r="B9" s="89" t="s">
        <v>0</v>
      </c>
      <c r="C9" s="90"/>
      <c r="D9" s="91" t="s">
        <v>1</v>
      </c>
      <c r="E9" s="92"/>
      <c r="F9" s="93">
        <f>+SUM(F11:F12)</f>
        <v>424294</v>
      </c>
      <c r="G9" s="93">
        <f aca="true" t="shared" si="0" ref="G9:T9">+SUM(G11:G12)</f>
        <v>213494</v>
      </c>
      <c r="H9" s="93">
        <f t="shared" si="0"/>
        <v>240634</v>
      </c>
      <c r="I9" s="93">
        <f t="shared" si="0"/>
        <v>9543422</v>
      </c>
      <c r="J9" s="93">
        <f t="shared" si="0"/>
        <v>137462492</v>
      </c>
      <c r="K9" s="93">
        <f t="shared" si="0"/>
        <v>634168633</v>
      </c>
      <c r="L9" s="93">
        <f t="shared" si="0"/>
        <v>24595843</v>
      </c>
      <c r="M9" s="93">
        <f t="shared" si="0"/>
        <v>63286684</v>
      </c>
      <c r="N9" s="93">
        <f t="shared" si="0"/>
        <v>181282</v>
      </c>
      <c r="O9" s="93">
        <f t="shared" si="0"/>
        <v>144434399</v>
      </c>
      <c r="P9" s="93">
        <f t="shared" si="0"/>
        <v>299117</v>
      </c>
      <c r="Q9" s="93">
        <f t="shared" si="0"/>
        <v>11877880</v>
      </c>
      <c r="R9" s="93">
        <f t="shared" si="0"/>
        <v>14306947</v>
      </c>
      <c r="S9" s="93">
        <f t="shared" si="0"/>
        <v>0</v>
      </c>
      <c r="T9" s="93">
        <f t="shared" si="0"/>
        <v>0</v>
      </c>
      <c r="U9" s="93">
        <f>SUM(U11,U12)</f>
        <v>1041035121</v>
      </c>
      <c r="V9" s="57"/>
      <c r="W9" s="56" t="e">
        <f>SUM(#REF!,#REF!,#REF!,#REF!,#REF!,#REF!,#REF!,W10,W11,W12,#REF!)</f>
        <v>#REF!</v>
      </c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s="18" customFormat="1" ht="22.5" customHeight="1">
      <c r="A10" s="28"/>
      <c r="B10" s="74"/>
      <c r="C10" s="66"/>
      <c r="D10" s="75"/>
      <c r="E10" s="66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>
        <f>SUM(F10:T10)</f>
        <v>0</v>
      </c>
      <c r="V10" s="29"/>
      <c r="W10" s="5">
        <f aca="true" t="shared" si="1" ref="W10:W29">+U10-T10-S10</f>
        <v>0</v>
      </c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</row>
    <row r="11" spans="1:34" s="18" customFormat="1" ht="22.5" customHeight="1">
      <c r="A11" s="28"/>
      <c r="B11" s="74" t="s">
        <v>73</v>
      </c>
      <c r="C11" s="66"/>
      <c r="D11" s="75" t="s">
        <v>51</v>
      </c>
      <c r="E11" s="66"/>
      <c r="F11" s="94">
        <v>423988</v>
      </c>
      <c r="G11" s="94">
        <v>210410</v>
      </c>
      <c r="H11" s="94">
        <v>240634</v>
      </c>
      <c r="I11" s="94">
        <v>9430496</v>
      </c>
      <c r="J11" s="94">
        <v>125890617</v>
      </c>
      <c r="K11" s="94">
        <v>581829225</v>
      </c>
      <c r="L11" s="94">
        <v>23172423</v>
      </c>
      <c r="M11" s="94">
        <v>55033938</v>
      </c>
      <c r="N11" s="94">
        <v>175898</v>
      </c>
      <c r="O11" s="94">
        <v>129907392</v>
      </c>
      <c r="P11" s="94">
        <v>26309</v>
      </c>
      <c r="Q11" s="94">
        <v>11877880</v>
      </c>
      <c r="R11" s="94">
        <v>13560723</v>
      </c>
      <c r="S11" s="94"/>
      <c r="T11" s="94"/>
      <c r="U11" s="94">
        <f>SUM(F11:T11)</f>
        <v>951779933</v>
      </c>
      <c r="V11" s="29"/>
      <c r="W11" s="5">
        <f t="shared" si="1"/>
        <v>951779933</v>
      </c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</row>
    <row r="12" spans="1:34" s="18" customFormat="1" ht="22.5" customHeight="1">
      <c r="A12" s="28"/>
      <c r="B12" s="74" t="s">
        <v>74</v>
      </c>
      <c r="C12" s="66"/>
      <c r="D12" s="75" t="s">
        <v>5</v>
      </c>
      <c r="E12" s="66"/>
      <c r="F12" s="94">
        <v>306</v>
      </c>
      <c r="G12" s="94">
        <v>3084</v>
      </c>
      <c r="H12" s="94">
        <v>0</v>
      </c>
      <c r="I12" s="94">
        <v>112926</v>
      </c>
      <c r="J12" s="94">
        <v>11571875</v>
      </c>
      <c r="K12" s="94">
        <v>52339408</v>
      </c>
      <c r="L12" s="94">
        <v>1423420</v>
      </c>
      <c r="M12" s="94">
        <v>8252746</v>
      </c>
      <c r="N12" s="94">
        <v>5384</v>
      </c>
      <c r="O12" s="94">
        <v>14527007</v>
      </c>
      <c r="P12" s="94">
        <v>272808</v>
      </c>
      <c r="Q12" s="94">
        <v>0</v>
      </c>
      <c r="R12" s="94">
        <v>746224</v>
      </c>
      <c r="S12" s="94"/>
      <c r="T12" s="94"/>
      <c r="U12" s="94">
        <f>SUM(F12:T12)</f>
        <v>89255188</v>
      </c>
      <c r="V12" s="29"/>
      <c r="W12" s="5">
        <f t="shared" si="1"/>
        <v>89255188</v>
      </c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</row>
    <row r="13" spans="1:34" s="25" customFormat="1" ht="24.75" customHeight="1">
      <c r="A13" s="23"/>
      <c r="B13" s="95"/>
      <c r="C13" s="90"/>
      <c r="D13" s="91" t="s">
        <v>6</v>
      </c>
      <c r="E13" s="92"/>
      <c r="F13" s="93">
        <f aca="true" t="shared" si="2" ref="F13:U13">SUM(F14,F15,F16,F25,F29)</f>
        <v>424294</v>
      </c>
      <c r="G13" s="93">
        <f t="shared" si="2"/>
        <v>213494</v>
      </c>
      <c r="H13" s="93">
        <f t="shared" si="2"/>
        <v>240634</v>
      </c>
      <c r="I13" s="93">
        <f t="shared" si="2"/>
        <v>9543422</v>
      </c>
      <c r="J13" s="93">
        <f t="shared" si="2"/>
        <v>137462492</v>
      </c>
      <c r="K13" s="93">
        <f t="shared" si="2"/>
        <v>634168633</v>
      </c>
      <c r="L13" s="93">
        <f t="shared" si="2"/>
        <v>24595843</v>
      </c>
      <c r="M13" s="93">
        <f t="shared" si="2"/>
        <v>63286684</v>
      </c>
      <c r="N13" s="93">
        <f t="shared" si="2"/>
        <v>181282</v>
      </c>
      <c r="O13" s="93">
        <f t="shared" si="2"/>
        <v>144434399</v>
      </c>
      <c r="P13" s="93">
        <f t="shared" si="2"/>
        <v>299117</v>
      </c>
      <c r="Q13" s="93">
        <f t="shared" si="2"/>
        <v>11877880</v>
      </c>
      <c r="R13" s="93">
        <f t="shared" si="2"/>
        <v>14306947</v>
      </c>
      <c r="S13" s="93">
        <f t="shared" si="2"/>
        <v>0</v>
      </c>
      <c r="T13" s="93">
        <f t="shared" si="2"/>
        <v>0</v>
      </c>
      <c r="U13" s="93">
        <f t="shared" si="2"/>
        <v>1041035121</v>
      </c>
      <c r="V13" s="6"/>
      <c r="W13" s="24" t="e">
        <f>SUM(W14,W15,#REF!,#REF!,#REF!,#REF!,W16,W25:W25,#REF!,#REF!,#REF!,W29)</f>
        <v>#REF!</v>
      </c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34" s="18" customFormat="1" ht="22.5" customHeight="1">
      <c r="A14" s="28"/>
      <c r="B14" s="74" t="s">
        <v>7</v>
      </c>
      <c r="C14" s="66"/>
      <c r="D14" s="75" t="s">
        <v>8</v>
      </c>
      <c r="E14" s="66"/>
      <c r="F14" s="94">
        <v>199464</v>
      </c>
      <c r="G14" s="94">
        <v>195928</v>
      </c>
      <c r="H14" s="94">
        <v>222015</v>
      </c>
      <c r="I14" s="94">
        <v>285858</v>
      </c>
      <c r="J14" s="94">
        <v>1240345</v>
      </c>
      <c r="K14" s="94">
        <v>7016304</v>
      </c>
      <c r="L14" s="94">
        <v>634783</v>
      </c>
      <c r="M14" s="94">
        <v>484414</v>
      </c>
      <c r="N14" s="94">
        <v>164864</v>
      </c>
      <c r="O14" s="94"/>
      <c r="P14" s="94">
        <v>26309</v>
      </c>
      <c r="Q14" s="94"/>
      <c r="R14" s="94">
        <v>968660</v>
      </c>
      <c r="S14" s="94"/>
      <c r="T14" s="94"/>
      <c r="U14" s="94">
        <f>SUM(F14:T14)</f>
        <v>11438944</v>
      </c>
      <c r="V14" s="29"/>
      <c r="W14" s="5">
        <f t="shared" si="1"/>
        <v>11438944</v>
      </c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</row>
    <row r="15" spans="1:34" s="18" customFormat="1" ht="22.5" customHeight="1">
      <c r="A15" s="28"/>
      <c r="B15" s="74" t="s">
        <v>9</v>
      </c>
      <c r="C15" s="66"/>
      <c r="D15" s="75" t="s">
        <v>10</v>
      </c>
      <c r="E15" s="66"/>
      <c r="F15" s="94">
        <v>211560</v>
      </c>
      <c r="G15" s="94">
        <v>14482</v>
      </c>
      <c r="H15" s="94">
        <v>18619</v>
      </c>
      <c r="I15" s="94">
        <v>5516</v>
      </c>
      <c r="J15" s="94">
        <v>113092</v>
      </c>
      <c r="K15" s="94">
        <v>918470.9999999999</v>
      </c>
      <c r="L15" s="94">
        <v>30342</v>
      </c>
      <c r="M15" s="94">
        <v>48464</v>
      </c>
      <c r="N15" s="94">
        <v>11034</v>
      </c>
      <c r="O15" s="94"/>
      <c r="P15" s="94"/>
      <c r="Q15" s="94">
        <v>104979</v>
      </c>
      <c r="R15" s="94">
        <v>697262</v>
      </c>
      <c r="S15" s="94"/>
      <c r="T15" s="94"/>
      <c r="U15" s="94">
        <f>SUM(F15:T15)</f>
        <v>2173821</v>
      </c>
      <c r="V15" s="29"/>
      <c r="W15" s="5">
        <f t="shared" si="1"/>
        <v>2173821</v>
      </c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</row>
    <row r="16" spans="1:34" s="16" customFormat="1" ht="22.5" customHeight="1">
      <c r="A16" s="28"/>
      <c r="B16" s="74" t="s">
        <v>76</v>
      </c>
      <c r="C16" s="66"/>
      <c r="D16" s="77" t="s">
        <v>68</v>
      </c>
      <c r="E16" s="66"/>
      <c r="F16" s="94">
        <f aca="true" t="shared" si="3" ref="F16:R16">SUM(F17:F23)</f>
        <v>12964</v>
      </c>
      <c r="G16" s="94">
        <f t="shared" si="3"/>
        <v>0</v>
      </c>
      <c r="H16" s="94">
        <f t="shared" si="3"/>
        <v>0</v>
      </c>
      <c r="I16" s="94">
        <f t="shared" si="3"/>
        <v>193140</v>
      </c>
      <c r="J16" s="94">
        <f t="shared" si="3"/>
        <v>290232</v>
      </c>
      <c r="K16" s="94">
        <f t="shared" si="3"/>
        <v>5337972</v>
      </c>
      <c r="L16" s="94">
        <f>SUM(L17:L24)</f>
        <v>1044000</v>
      </c>
      <c r="M16" s="94">
        <f>SUM(M17:M24)</f>
        <v>0</v>
      </c>
      <c r="N16" s="94">
        <f t="shared" si="3"/>
        <v>0</v>
      </c>
      <c r="O16" s="94">
        <f>SUM(O17:O23)</f>
        <v>97092</v>
      </c>
      <c r="P16" s="94">
        <f t="shared" si="3"/>
        <v>0</v>
      </c>
      <c r="Q16" s="94">
        <f>SUM(Q17:Q23)</f>
        <v>0</v>
      </c>
      <c r="R16" s="94">
        <f t="shared" si="3"/>
        <v>1187842</v>
      </c>
      <c r="S16" s="94">
        <f>SUM(S17:S23)</f>
        <v>0</v>
      </c>
      <c r="T16" s="94">
        <f>SUM(T17:T23)</f>
        <v>0</v>
      </c>
      <c r="U16" s="94">
        <f>SUM(U17:U24)</f>
        <v>8163242</v>
      </c>
      <c r="V16" s="7"/>
      <c r="W16" s="5">
        <f t="shared" si="1"/>
        <v>8163242</v>
      </c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34" s="18" customFormat="1" ht="22.5" customHeight="1">
      <c r="A17" s="28"/>
      <c r="B17" s="78" t="s">
        <v>20</v>
      </c>
      <c r="C17" s="79"/>
      <c r="D17" s="80" t="s">
        <v>38</v>
      </c>
      <c r="E17" s="6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>
        <f aca="true" t="shared" si="4" ref="U17:U24">SUM(F17:T17)</f>
        <v>0</v>
      </c>
      <c r="V17" s="29"/>
      <c r="W17" s="5">
        <f t="shared" si="1"/>
        <v>0</v>
      </c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</row>
    <row r="18" spans="1:34" s="18" customFormat="1" ht="22.5" customHeight="1">
      <c r="A18" s="28"/>
      <c r="B18" s="82" t="s">
        <v>39</v>
      </c>
      <c r="C18" s="66"/>
      <c r="D18" s="75" t="s">
        <v>98</v>
      </c>
      <c r="E18" s="66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>
        <f t="shared" si="4"/>
        <v>0</v>
      </c>
      <c r="V18" s="29"/>
      <c r="W18" s="5">
        <f t="shared" si="1"/>
        <v>0</v>
      </c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</row>
    <row r="19" spans="1:34" s="18" customFormat="1" ht="22.5" customHeight="1">
      <c r="A19" s="28"/>
      <c r="B19" s="82" t="s">
        <v>31</v>
      </c>
      <c r="C19" s="66"/>
      <c r="D19" s="75" t="s">
        <v>33</v>
      </c>
      <c r="E19" s="66"/>
      <c r="F19" s="94"/>
      <c r="G19" s="94"/>
      <c r="H19" s="94"/>
      <c r="I19" s="94">
        <v>193140</v>
      </c>
      <c r="J19" s="94">
        <v>290232</v>
      </c>
      <c r="K19" s="94">
        <v>1861452</v>
      </c>
      <c r="L19" s="94"/>
      <c r="M19" s="94"/>
      <c r="N19" s="94"/>
      <c r="O19" s="94">
        <v>97092</v>
      </c>
      <c r="P19" s="94"/>
      <c r="Q19" s="94"/>
      <c r="R19" s="94">
        <v>524604</v>
      </c>
      <c r="S19" s="94"/>
      <c r="T19" s="94"/>
      <c r="U19" s="94">
        <f t="shared" si="4"/>
        <v>2966520</v>
      </c>
      <c r="V19" s="29"/>
      <c r="W19" s="5">
        <f t="shared" si="1"/>
        <v>2966520</v>
      </c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</row>
    <row r="20" spans="1:34" s="18" customFormat="1" ht="22.5" customHeight="1">
      <c r="A20" s="28"/>
      <c r="B20" s="82" t="s">
        <v>32</v>
      </c>
      <c r="C20" s="66"/>
      <c r="D20" s="75" t="s">
        <v>34</v>
      </c>
      <c r="E20" s="66"/>
      <c r="F20" s="94">
        <v>2772</v>
      </c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>
        <v>19500</v>
      </c>
      <c r="S20" s="94"/>
      <c r="T20" s="94"/>
      <c r="U20" s="94">
        <f t="shared" si="4"/>
        <v>22272</v>
      </c>
      <c r="V20" s="29"/>
      <c r="W20" s="5">
        <f t="shared" si="1"/>
        <v>22272</v>
      </c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</row>
    <row r="21" spans="1:34" s="18" customFormat="1" ht="22.5" customHeight="1">
      <c r="A21" s="28"/>
      <c r="B21" s="82" t="s">
        <v>37</v>
      </c>
      <c r="C21" s="66"/>
      <c r="D21" s="75" t="s">
        <v>47</v>
      </c>
      <c r="E21" s="66"/>
      <c r="F21" s="94"/>
      <c r="G21" s="94"/>
      <c r="H21" s="94"/>
      <c r="I21" s="94"/>
      <c r="J21" s="94"/>
      <c r="K21" s="94">
        <v>3476520</v>
      </c>
      <c r="L21" s="94"/>
      <c r="M21" s="94"/>
      <c r="N21" s="94"/>
      <c r="O21" s="94"/>
      <c r="P21" s="94"/>
      <c r="Q21" s="94"/>
      <c r="R21" s="94">
        <v>19600</v>
      </c>
      <c r="S21" s="94"/>
      <c r="T21" s="94"/>
      <c r="U21" s="94">
        <f t="shared" si="4"/>
        <v>3496120</v>
      </c>
      <c r="V21" s="29"/>
      <c r="W21" s="5">
        <f t="shared" si="1"/>
        <v>3496120</v>
      </c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</row>
    <row r="22" spans="1:34" s="18" customFormat="1" ht="22.5" customHeight="1">
      <c r="A22" s="28"/>
      <c r="B22" s="82" t="s">
        <v>21</v>
      </c>
      <c r="C22" s="66"/>
      <c r="D22" s="75" t="s">
        <v>36</v>
      </c>
      <c r="E22" s="66"/>
      <c r="F22" s="94">
        <v>10192</v>
      </c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>
        <v>307338</v>
      </c>
      <c r="S22" s="94"/>
      <c r="T22" s="94"/>
      <c r="U22" s="94">
        <f t="shared" si="4"/>
        <v>317530</v>
      </c>
      <c r="V22" s="29"/>
      <c r="W22" s="5">
        <f t="shared" si="1"/>
        <v>317530</v>
      </c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</row>
    <row r="23" spans="1:34" s="18" customFormat="1" ht="22.5" customHeight="1">
      <c r="A23" s="28"/>
      <c r="B23" s="82" t="s">
        <v>23</v>
      </c>
      <c r="C23" s="66"/>
      <c r="D23" s="75" t="s">
        <v>35</v>
      </c>
      <c r="E23" s="66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>
        <v>316800</v>
      </c>
      <c r="S23" s="94"/>
      <c r="T23" s="94"/>
      <c r="U23" s="94">
        <f t="shared" si="4"/>
        <v>316800</v>
      </c>
      <c r="V23" s="29"/>
      <c r="W23" s="5">
        <f t="shared" si="1"/>
        <v>316800</v>
      </c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</row>
    <row r="24" spans="1:34" s="18" customFormat="1" ht="22.5" customHeight="1">
      <c r="A24" s="28"/>
      <c r="B24" s="82" t="s">
        <v>96</v>
      </c>
      <c r="C24" s="66"/>
      <c r="D24" s="75" t="s">
        <v>97</v>
      </c>
      <c r="E24" s="66"/>
      <c r="F24" s="94"/>
      <c r="G24" s="94"/>
      <c r="H24" s="94"/>
      <c r="I24" s="94"/>
      <c r="J24" s="94"/>
      <c r="K24" s="94"/>
      <c r="L24" s="94">
        <v>1044000</v>
      </c>
      <c r="M24" s="94"/>
      <c r="N24" s="94"/>
      <c r="O24" s="94"/>
      <c r="P24" s="94"/>
      <c r="Q24" s="94"/>
      <c r="R24" s="94"/>
      <c r="S24" s="94"/>
      <c r="T24" s="94"/>
      <c r="U24" s="94">
        <f t="shared" si="4"/>
        <v>1044000</v>
      </c>
      <c r="V24" s="29"/>
      <c r="W24" s="5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</row>
    <row r="25" spans="1:34" ht="22.5" customHeight="1">
      <c r="A25" s="3"/>
      <c r="B25" s="83" t="s">
        <v>77</v>
      </c>
      <c r="C25" s="84"/>
      <c r="D25" s="85" t="s">
        <v>15</v>
      </c>
      <c r="E25" s="66"/>
      <c r="F25" s="97">
        <f aca="true" t="shared" si="5" ref="F25:P25">SUM(F26,F27,F28)</f>
        <v>0</v>
      </c>
      <c r="G25" s="97">
        <f t="shared" si="5"/>
        <v>0</v>
      </c>
      <c r="H25" s="97">
        <f t="shared" si="5"/>
        <v>0</v>
      </c>
      <c r="I25" s="97">
        <f t="shared" si="5"/>
        <v>8945982</v>
      </c>
      <c r="J25" s="97">
        <f t="shared" si="5"/>
        <v>124246948</v>
      </c>
      <c r="K25" s="97">
        <f t="shared" si="5"/>
        <v>568556478</v>
      </c>
      <c r="L25" s="97">
        <f t="shared" si="5"/>
        <v>21463298</v>
      </c>
      <c r="M25" s="97">
        <f t="shared" si="5"/>
        <v>54501060</v>
      </c>
      <c r="N25" s="97">
        <f t="shared" si="5"/>
        <v>0</v>
      </c>
      <c r="O25" s="97">
        <f t="shared" si="5"/>
        <v>129810300</v>
      </c>
      <c r="P25" s="97">
        <f t="shared" si="5"/>
        <v>0</v>
      </c>
      <c r="Q25" s="97">
        <f>SUM(Q26,Q27,Q28)</f>
        <v>11772901</v>
      </c>
      <c r="R25" s="97">
        <f>SUM(R26,R27,R28)</f>
        <v>10706959</v>
      </c>
      <c r="S25" s="97">
        <f>SUM(S26,S27,S28)</f>
        <v>0</v>
      </c>
      <c r="T25" s="97">
        <f>SUM(T26,T27,T28)</f>
        <v>0</v>
      </c>
      <c r="U25" s="98">
        <f>SUM(U26,U27,U28)</f>
        <v>930003926</v>
      </c>
      <c r="V25" s="2"/>
      <c r="W25" s="5">
        <f t="shared" si="1"/>
        <v>930003926</v>
      </c>
      <c r="X25" s="7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s="18" customFormat="1" ht="22.5" customHeight="1">
      <c r="A26" s="28"/>
      <c r="B26" s="82" t="s">
        <v>20</v>
      </c>
      <c r="C26" s="66"/>
      <c r="D26" s="75" t="s">
        <v>42</v>
      </c>
      <c r="E26" s="66"/>
      <c r="F26" s="94"/>
      <c r="G26" s="94"/>
      <c r="H26" s="94"/>
      <c r="I26" s="94"/>
      <c r="J26" s="94">
        <v>1567722</v>
      </c>
      <c r="K26" s="94">
        <v>462436</v>
      </c>
      <c r="L26" s="94"/>
      <c r="M26" s="94">
        <v>1126957</v>
      </c>
      <c r="N26" s="94"/>
      <c r="O26" s="94"/>
      <c r="P26" s="94"/>
      <c r="Q26" s="94"/>
      <c r="R26" s="94">
        <v>1386955</v>
      </c>
      <c r="S26" s="94"/>
      <c r="T26" s="94"/>
      <c r="U26" s="94">
        <f>SUM(F26:T26)</f>
        <v>4544070</v>
      </c>
      <c r="V26" s="29"/>
      <c r="W26" s="5">
        <f t="shared" si="1"/>
        <v>4544070</v>
      </c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</row>
    <row r="27" spans="1:34" s="18" customFormat="1" ht="22.5" customHeight="1">
      <c r="A27" s="28"/>
      <c r="B27" s="82" t="s">
        <v>39</v>
      </c>
      <c r="C27" s="66"/>
      <c r="D27" s="75" t="s">
        <v>43</v>
      </c>
      <c r="E27" s="66"/>
      <c r="F27" s="94"/>
      <c r="G27" s="94"/>
      <c r="H27" s="94"/>
      <c r="I27" s="94">
        <v>8945982</v>
      </c>
      <c r="J27" s="94">
        <v>122679226</v>
      </c>
      <c r="K27" s="94">
        <v>568094042</v>
      </c>
      <c r="L27" s="94">
        <v>21463298</v>
      </c>
      <c r="M27" s="94">
        <v>53374103</v>
      </c>
      <c r="N27" s="94"/>
      <c r="O27" s="94">
        <v>129810300</v>
      </c>
      <c r="P27" s="94"/>
      <c r="Q27" s="94">
        <v>11772901</v>
      </c>
      <c r="R27" s="94">
        <v>9320004</v>
      </c>
      <c r="S27" s="94"/>
      <c r="T27" s="94"/>
      <c r="U27" s="94">
        <f>SUM(F27:T27)</f>
        <v>925459856</v>
      </c>
      <c r="V27" s="29"/>
      <c r="W27" s="5">
        <f t="shared" si="1"/>
        <v>925459856</v>
      </c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</row>
    <row r="28" spans="1:34" s="18" customFormat="1" ht="22.5" customHeight="1">
      <c r="A28" s="28"/>
      <c r="B28" s="82" t="s">
        <v>31</v>
      </c>
      <c r="C28" s="66"/>
      <c r="D28" s="75" t="s">
        <v>101</v>
      </c>
      <c r="E28" s="66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>
        <f>SUM(F28:T28)</f>
        <v>0</v>
      </c>
      <c r="V28" s="29"/>
      <c r="W28" s="5">
        <f t="shared" si="1"/>
        <v>0</v>
      </c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</row>
    <row r="29" spans="1:34" s="18" customFormat="1" ht="22.5" customHeight="1">
      <c r="A29" s="28"/>
      <c r="B29" s="83" t="s">
        <v>78</v>
      </c>
      <c r="C29" s="84"/>
      <c r="D29" s="85" t="s">
        <v>41</v>
      </c>
      <c r="E29" s="66"/>
      <c r="F29" s="97">
        <v>306</v>
      </c>
      <c r="G29" s="97">
        <v>3084</v>
      </c>
      <c r="H29" s="97"/>
      <c r="I29" s="97">
        <v>112926</v>
      </c>
      <c r="J29" s="97">
        <v>11571875</v>
      </c>
      <c r="K29" s="97">
        <v>52339408</v>
      </c>
      <c r="L29" s="97">
        <v>1423420</v>
      </c>
      <c r="M29" s="97">
        <v>8252746</v>
      </c>
      <c r="N29" s="97">
        <v>5384</v>
      </c>
      <c r="O29" s="97">
        <v>14527007</v>
      </c>
      <c r="P29" s="97">
        <v>272808</v>
      </c>
      <c r="Q29" s="97"/>
      <c r="R29" s="97">
        <v>746224</v>
      </c>
      <c r="S29" s="97"/>
      <c r="T29" s="97"/>
      <c r="U29" s="97">
        <f>SUM(F29:T29)</f>
        <v>89255188</v>
      </c>
      <c r="V29" s="29"/>
      <c r="W29" s="5">
        <f t="shared" si="1"/>
        <v>89255188</v>
      </c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</row>
    <row r="30" spans="6:34" ht="25.5" customHeight="1"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4"/>
      <c r="V30" s="2"/>
      <c r="W30" s="2"/>
      <c r="X30" s="7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6:34" ht="18" customHeight="1" hidden="1"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>
        <f>+S9-S13</f>
        <v>0</v>
      </c>
      <c r="T31" s="11">
        <f>+T9-T13</f>
        <v>0</v>
      </c>
      <c r="U31" s="4">
        <f>+U9-U13</f>
        <v>0</v>
      </c>
      <c r="V31" s="4">
        <f>+V9-V13</f>
        <v>0</v>
      </c>
      <c r="W31" s="4" t="e">
        <f>+W9-W13</f>
        <v>#REF!</v>
      </c>
      <c r="X31" s="7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6:34" ht="18" customHeight="1"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4"/>
      <c r="V32" s="2"/>
      <c r="W32" s="2"/>
      <c r="X32" s="7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6:34" ht="18" customHeight="1"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4"/>
      <c r="V33" s="2"/>
      <c r="W33" s="2"/>
      <c r="X33" s="7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6:34" ht="18" customHeight="1"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4"/>
      <c r="V34" s="2"/>
      <c r="W34" s="2"/>
      <c r="X34" s="7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6:34" ht="18" customHeight="1"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4"/>
      <c r="V35" s="2"/>
      <c r="W35" s="2"/>
      <c r="X35" s="7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6:34" ht="18" customHeight="1"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2"/>
      <c r="V36" s="2"/>
      <c r="W36" s="2"/>
      <c r="X36" s="7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6:34" ht="18" customHeight="1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2"/>
      <c r="V37" s="2"/>
      <c r="W37" s="2"/>
      <c r="X37" s="7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6:34" ht="18" customHeight="1">
      <c r="F38" s="7"/>
      <c r="G38" s="7"/>
      <c r="H38" s="7"/>
      <c r="I38" s="7"/>
      <c r="J38" s="7"/>
      <c r="K38" s="7"/>
      <c r="L38" s="41"/>
      <c r="M38" s="7"/>
      <c r="N38" s="7"/>
      <c r="O38" s="7"/>
      <c r="P38" s="7"/>
      <c r="Q38" s="7"/>
      <c r="R38" s="7"/>
      <c r="S38" s="7"/>
      <c r="T38" s="7"/>
      <c r="U38" s="2"/>
      <c r="V38" s="2"/>
      <c r="W38" s="2"/>
      <c r="X38" s="7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6:34" ht="18" customHeight="1"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2"/>
      <c r="V39" s="2"/>
      <c r="W39" s="2"/>
      <c r="X39" s="7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6:34" ht="18" customHeight="1"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2"/>
      <c r="V40" s="2"/>
      <c r="W40" s="2"/>
      <c r="X40" s="7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6:34" ht="18" customHeight="1"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2"/>
      <c r="V41" s="2"/>
      <c r="W41" s="2"/>
      <c r="X41" s="7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6:34" ht="18" customHeight="1"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2"/>
      <c r="V42" s="2"/>
      <c r="W42" s="2"/>
      <c r="X42" s="7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6:34" ht="18" customHeight="1"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2"/>
      <c r="V43" s="2"/>
      <c r="W43" s="2"/>
      <c r="X43" s="7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6:34" ht="18" customHeight="1"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2"/>
      <c r="V44" s="2"/>
      <c r="W44" s="2"/>
      <c r="X44" s="7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6:34" ht="18" customHeight="1"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2"/>
      <c r="V45" s="2"/>
      <c r="W45" s="2"/>
      <c r="X45" s="7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6:34" ht="18" customHeight="1"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2"/>
      <c r="V46" s="2"/>
      <c r="W46" s="2"/>
      <c r="X46" s="7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6:34" ht="18" customHeight="1"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2"/>
      <c r="V47" s="2"/>
      <c r="W47" s="2"/>
      <c r="X47" s="7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6:34" ht="18" customHeight="1"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2"/>
      <c r="V48" s="2"/>
      <c r="W48" s="2"/>
      <c r="X48" s="7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6:34" ht="18" customHeight="1"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2"/>
      <c r="V49" s="2"/>
      <c r="W49" s="2"/>
      <c r="X49" s="7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6:34" ht="18" customHeight="1"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2"/>
      <c r="V50" s="2"/>
      <c r="W50" s="2"/>
      <c r="X50" s="7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2"/>
      <c r="V51" s="2"/>
      <c r="W51" s="2"/>
      <c r="X51" s="7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2"/>
      <c r="V52" s="2"/>
      <c r="W52" s="2"/>
      <c r="X52" s="7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2"/>
      <c r="V53" s="2"/>
      <c r="W53" s="2"/>
      <c r="X53" s="7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2"/>
      <c r="V54" s="2"/>
      <c r="W54" s="2"/>
      <c r="X54" s="7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2"/>
      <c r="V55" s="2"/>
      <c r="W55" s="2"/>
      <c r="X55" s="7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"/>
      <c r="V56" s="2"/>
      <c r="W56" s="2"/>
      <c r="X56" s="7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2"/>
      <c r="V57" s="2"/>
      <c r="W57" s="2"/>
      <c r="X57" s="7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2"/>
      <c r="V58" s="2"/>
      <c r="W58" s="2"/>
      <c r="X58" s="7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2"/>
      <c r="V59" s="2"/>
      <c r="W59" s="2"/>
      <c r="X59" s="7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22:34" ht="18" customHeight="1">
      <c r="V60" s="2"/>
      <c r="W60" s="2"/>
      <c r="X60" s="7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22:34" ht="18" customHeight="1">
      <c r="V61" s="2"/>
      <c r="W61" s="2"/>
      <c r="X61" s="7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22:34" ht="18" customHeight="1">
      <c r="V62" s="2"/>
      <c r="W62" s="2"/>
      <c r="X62" s="7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22:34" ht="18" customHeight="1">
      <c r="V63" s="2"/>
      <c r="W63" s="2"/>
      <c r="X63" s="7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22:34" ht="18" customHeight="1">
      <c r="V64" s="2"/>
      <c r="W64" s="2"/>
      <c r="X64" s="7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22:34" ht="18" customHeight="1">
      <c r="V65" s="2"/>
      <c r="W65" s="2"/>
      <c r="X65" s="7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22:34" ht="18" customHeight="1">
      <c r="V66" s="2"/>
      <c r="W66" s="2"/>
      <c r="X66" s="7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22:34" ht="18" customHeight="1">
      <c r="V67" s="2"/>
      <c r="W67" s="2"/>
      <c r="X67" s="7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22:34" ht="18" customHeight="1">
      <c r="V68" s="2"/>
      <c r="W68" s="2"/>
      <c r="X68" s="7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22:34" ht="18" customHeight="1">
      <c r="V69" s="2"/>
      <c r="W69" s="2"/>
      <c r="X69" s="7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22:34" ht="18" customHeight="1">
      <c r="V70" s="2"/>
      <c r="W70" s="2"/>
      <c r="X70" s="7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22:34" ht="18" customHeight="1">
      <c r="V71" s="2"/>
      <c r="W71" s="2"/>
      <c r="X71" s="7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22:34" ht="18" customHeight="1">
      <c r="V72" s="2"/>
      <c r="W72" s="2"/>
      <c r="X72" s="7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22:34" ht="18" customHeight="1">
      <c r="V73" s="2"/>
      <c r="W73" s="2"/>
      <c r="X73" s="7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22:34" ht="18" customHeight="1">
      <c r="V74" s="2"/>
      <c r="W74" s="2"/>
      <c r="X74" s="7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22:34" ht="18" customHeight="1">
      <c r="V75" s="2"/>
      <c r="W75" s="2"/>
      <c r="X75" s="7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22:34" ht="18" customHeight="1">
      <c r="V76" s="2"/>
      <c r="W76" s="2"/>
      <c r="X76" s="7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22:34" ht="18" customHeight="1">
      <c r="V77" s="2"/>
      <c r="W77" s="2"/>
      <c r="X77" s="7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22:34" ht="18" customHeight="1">
      <c r="V78" s="2"/>
      <c r="W78" s="2"/>
      <c r="X78" s="7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22:34" ht="18" customHeight="1">
      <c r="V79" s="2"/>
      <c r="W79" s="2"/>
      <c r="X79" s="7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7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7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7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7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7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7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7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7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7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2"/>
      <c r="X89" s="7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2"/>
      <c r="X90" s="7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2"/>
      <c r="X91" s="7"/>
      <c r="Y91" s="2"/>
      <c r="Z91" s="2"/>
      <c r="AA91" s="2"/>
      <c r="AB91" s="2"/>
      <c r="AC91" s="2"/>
      <c r="AD91" s="2"/>
      <c r="AE91" s="2"/>
      <c r="AF91" s="2"/>
      <c r="AG91" s="2"/>
      <c r="AH91" s="2"/>
    </row>
  </sheetData>
  <sheetProtection/>
  <printOptions/>
  <pageMargins left="0.35433070866141736" right="0.15748031496062992" top="0.7086614173228347" bottom="0.35433070866141736" header="0.31496062992125984" footer="0.31496062992125984"/>
  <pageSetup fitToHeight="0" horizontalDpi="600" verticalDpi="600" orientation="landscape" paperSize="122" scale="43" r:id="rId2"/>
  <colBreaks count="1" manualBreakCount="1">
    <brk id="2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H93"/>
  <sheetViews>
    <sheetView zoomScale="70" zoomScaleNormal="70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J13" sqref="J13"/>
    </sheetView>
  </sheetViews>
  <sheetFormatPr defaultColWidth="9.625" defaultRowHeight="18" customHeight="1"/>
  <cols>
    <col min="1" max="1" width="2.25390625" style="1" customWidth="1"/>
    <col min="2" max="2" width="7.25390625" style="16" customWidth="1"/>
    <col min="3" max="3" width="0.875" style="16" customWidth="1"/>
    <col min="4" max="4" width="37.25390625" style="16" customWidth="1"/>
    <col min="5" max="5" width="0.74609375" style="16" customWidth="1"/>
    <col min="6" max="6" width="13.50390625" style="16" customWidth="1"/>
    <col min="7" max="8" width="13.25390625" style="16" customWidth="1"/>
    <col min="9" max="9" width="14.50390625" style="16" customWidth="1"/>
    <col min="10" max="10" width="16.00390625" style="16" customWidth="1"/>
    <col min="11" max="11" width="18.125" style="16" customWidth="1"/>
    <col min="12" max="12" width="15.00390625" style="16" customWidth="1"/>
    <col min="13" max="13" width="14.625" style="16" customWidth="1"/>
    <col min="14" max="14" width="15.875" style="16" customWidth="1"/>
    <col min="15" max="15" width="16.375" style="16" customWidth="1"/>
    <col min="16" max="16" width="14.75390625" style="16" customWidth="1"/>
    <col min="17" max="17" width="16.375" style="16" customWidth="1"/>
    <col min="18" max="18" width="15.00390625" style="16" customWidth="1"/>
    <col min="19" max="19" width="13.125" style="16" hidden="1" customWidth="1"/>
    <col min="20" max="20" width="15.25390625" style="16" hidden="1" customWidth="1"/>
    <col min="21" max="21" width="18.75390625" style="1" customWidth="1"/>
    <col min="22" max="22" width="2.50390625" style="1" hidden="1" customWidth="1"/>
    <col min="23" max="23" width="18.375" style="1" hidden="1" customWidth="1"/>
    <col min="24" max="24" width="19.125" style="16" hidden="1" customWidth="1"/>
    <col min="25" max="25" width="17.125" style="1" hidden="1" customWidth="1"/>
    <col min="26" max="26" width="9.625" style="1" customWidth="1"/>
    <col min="27" max="27" width="16.75390625" style="1" customWidth="1"/>
    <col min="28" max="31" width="9.625" style="1" customWidth="1"/>
    <col min="32" max="32" width="10.875" style="1" bestFit="1" customWidth="1"/>
    <col min="33" max="16384" width="9.625" style="1" customWidth="1"/>
  </cols>
  <sheetData>
    <row r="1" ht="18" customHeight="1">
      <c r="O1" s="20"/>
    </row>
    <row r="2" spans="2:26" ht="18" customHeight="1">
      <c r="B2" s="103"/>
      <c r="C2" s="65"/>
      <c r="D2" s="65"/>
      <c r="E2" s="65"/>
      <c r="F2" s="99"/>
      <c r="G2" s="99"/>
      <c r="H2" s="99"/>
      <c r="I2" s="99"/>
      <c r="J2" s="99"/>
      <c r="K2" s="119" t="s">
        <v>119</v>
      </c>
      <c r="L2" s="119"/>
      <c r="M2" s="119"/>
      <c r="N2" s="119"/>
      <c r="O2" s="119"/>
      <c r="P2" s="99"/>
      <c r="Q2" s="99"/>
      <c r="R2" s="99"/>
      <c r="S2" s="99"/>
      <c r="T2" s="99"/>
      <c r="U2" s="104"/>
      <c r="V2" s="105"/>
      <c r="W2" s="105"/>
      <c r="X2" s="65"/>
      <c r="Y2" s="105"/>
      <c r="Z2" s="105"/>
    </row>
    <row r="3" spans="2:26" ht="18" customHeight="1">
      <c r="B3" s="103"/>
      <c r="C3" s="65"/>
      <c r="D3" s="65"/>
      <c r="E3" s="65"/>
      <c r="F3" s="102"/>
      <c r="G3" s="102"/>
      <c r="H3" s="102"/>
      <c r="I3" s="102"/>
      <c r="J3" s="102"/>
      <c r="K3" s="118" t="s">
        <v>117</v>
      </c>
      <c r="L3" s="118"/>
      <c r="M3" s="118"/>
      <c r="N3" s="118"/>
      <c r="O3" s="118"/>
      <c r="P3" s="102"/>
      <c r="Q3" s="102"/>
      <c r="R3" s="102"/>
      <c r="S3" s="102"/>
      <c r="T3" s="102"/>
      <c r="U3" s="106"/>
      <c r="V3" s="105"/>
      <c r="W3" s="105"/>
      <c r="X3" s="65"/>
      <c r="Y3" s="105"/>
      <c r="Z3" s="105"/>
    </row>
    <row r="4" spans="2:26" ht="18" customHeight="1">
      <c r="B4" s="107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108"/>
      <c r="T4" s="108"/>
      <c r="U4" s="108"/>
      <c r="V4" s="65"/>
      <c r="W4" s="65"/>
      <c r="X4" s="65"/>
      <c r="Y4" s="65"/>
      <c r="Z4" s="65"/>
    </row>
    <row r="5" spans="2:26" ht="18" customHeight="1">
      <c r="B5" s="107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108"/>
      <c r="T5" s="108"/>
      <c r="U5" s="108"/>
      <c r="V5" s="65"/>
      <c r="W5" s="65"/>
      <c r="X5" s="65"/>
      <c r="Y5" s="65"/>
      <c r="Z5" s="65"/>
    </row>
    <row r="6" spans="2:26" s="16" customFormat="1" ht="18" customHeight="1">
      <c r="B6" s="109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 spans="2:26" s="16" customFormat="1" ht="18" customHeight="1">
      <c r="B7" s="64"/>
      <c r="C7" s="65"/>
      <c r="D7" s="65"/>
      <c r="E7" s="66"/>
      <c r="F7" s="67" t="s">
        <v>53</v>
      </c>
      <c r="G7" s="67" t="s">
        <v>54</v>
      </c>
      <c r="H7" s="67" t="s">
        <v>55</v>
      </c>
      <c r="I7" s="67" t="s">
        <v>65</v>
      </c>
      <c r="J7" s="67" t="s">
        <v>66</v>
      </c>
      <c r="K7" s="67" t="s">
        <v>56</v>
      </c>
      <c r="L7" s="67" t="s">
        <v>57</v>
      </c>
      <c r="M7" s="67" t="s">
        <v>58</v>
      </c>
      <c r="N7" s="67" t="s">
        <v>60</v>
      </c>
      <c r="O7" s="67" t="s">
        <v>80</v>
      </c>
      <c r="P7" s="67" t="s">
        <v>61</v>
      </c>
      <c r="Q7" s="68" t="s">
        <v>103</v>
      </c>
      <c r="R7" s="67" t="s">
        <v>62</v>
      </c>
      <c r="S7" s="67" t="s">
        <v>63</v>
      </c>
      <c r="T7" s="67" t="s">
        <v>49</v>
      </c>
      <c r="U7" s="69" t="s">
        <v>50</v>
      </c>
      <c r="V7" s="65"/>
      <c r="W7" s="65" t="s">
        <v>69</v>
      </c>
      <c r="X7" s="65"/>
      <c r="Y7" s="65"/>
      <c r="Z7" s="65"/>
    </row>
    <row r="8" spans="2:26" s="16" customFormat="1" ht="18" customHeight="1">
      <c r="B8" s="70"/>
      <c r="C8" s="65"/>
      <c r="D8" s="65"/>
      <c r="E8" s="66"/>
      <c r="F8" s="71" t="s">
        <v>104</v>
      </c>
      <c r="G8" s="71" t="s">
        <v>105</v>
      </c>
      <c r="H8" s="71" t="s">
        <v>106</v>
      </c>
      <c r="I8" s="71" t="s">
        <v>107</v>
      </c>
      <c r="J8" s="71" t="s">
        <v>108</v>
      </c>
      <c r="K8" s="71" t="s">
        <v>109</v>
      </c>
      <c r="L8" s="71" t="s">
        <v>110</v>
      </c>
      <c r="M8" s="71" t="s">
        <v>111</v>
      </c>
      <c r="N8" s="71" t="s">
        <v>112</v>
      </c>
      <c r="O8" s="71" t="s">
        <v>113</v>
      </c>
      <c r="P8" s="71" t="s">
        <v>114</v>
      </c>
      <c r="Q8" s="71" t="s">
        <v>115</v>
      </c>
      <c r="R8" s="71" t="s">
        <v>116</v>
      </c>
      <c r="S8" s="71" t="s">
        <v>93</v>
      </c>
      <c r="T8" s="71" t="s">
        <v>94</v>
      </c>
      <c r="U8" s="72" t="s">
        <v>64</v>
      </c>
      <c r="V8" s="65"/>
      <c r="W8" s="65" t="s">
        <v>70</v>
      </c>
      <c r="X8" s="65"/>
      <c r="Y8" s="65"/>
      <c r="Z8" s="65"/>
    </row>
    <row r="9" spans="1:34" s="25" customFormat="1" ht="24.75" customHeight="1">
      <c r="A9" s="23"/>
      <c r="B9" s="89" t="s">
        <v>0</v>
      </c>
      <c r="C9" s="90"/>
      <c r="D9" s="91" t="s">
        <v>1</v>
      </c>
      <c r="E9" s="92"/>
      <c r="F9" s="93">
        <f>+SUM(F11:F14)</f>
        <v>1080.207</v>
      </c>
      <c r="G9" s="93">
        <f aca="true" t="shared" si="0" ref="G9:X9">+SUM(G11:G14)</f>
        <v>79716.583</v>
      </c>
      <c r="H9" s="93">
        <f t="shared" si="0"/>
        <v>63344.485</v>
      </c>
      <c r="I9" s="93">
        <f t="shared" si="0"/>
        <v>727953.9029999999</v>
      </c>
      <c r="J9" s="93">
        <f t="shared" si="0"/>
        <v>50706944.881</v>
      </c>
      <c r="K9" s="93">
        <f t="shared" si="0"/>
        <v>255975262.772</v>
      </c>
      <c r="L9" s="93">
        <f t="shared" si="0"/>
        <v>7399408.481</v>
      </c>
      <c r="M9" s="93">
        <f t="shared" si="0"/>
        <v>35894283.728</v>
      </c>
      <c r="N9" s="93">
        <f t="shared" si="0"/>
        <v>68002.62</v>
      </c>
      <c r="O9" s="93">
        <f t="shared" si="0"/>
        <v>39822933.783</v>
      </c>
      <c r="P9" s="93">
        <f t="shared" si="0"/>
        <v>281459.928</v>
      </c>
      <c r="Q9" s="93">
        <f t="shared" si="0"/>
        <v>246000</v>
      </c>
      <c r="R9" s="93">
        <f t="shared" si="0"/>
        <v>2455788.2569999998</v>
      </c>
      <c r="S9" s="93">
        <f t="shared" si="0"/>
        <v>0</v>
      </c>
      <c r="T9" s="93">
        <f t="shared" si="0"/>
        <v>0</v>
      </c>
      <c r="U9" s="93">
        <f t="shared" si="0"/>
        <v>393722179.628</v>
      </c>
      <c r="V9" s="73">
        <f t="shared" si="0"/>
        <v>0</v>
      </c>
      <c r="W9" s="73">
        <f t="shared" si="0"/>
        <v>393587890.04</v>
      </c>
      <c r="X9" s="73">
        <f t="shared" si="0"/>
        <v>0</v>
      </c>
      <c r="Y9" s="110"/>
      <c r="Z9" s="110"/>
      <c r="AA9" s="6"/>
      <c r="AB9" s="6"/>
      <c r="AC9" s="6"/>
      <c r="AD9" s="6"/>
      <c r="AE9" s="6"/>
      <c r="AF9" s="6"/>
      <c r="AG9" s="6"/>
      <c r="AH9" s="6"/>
    </row>
    <row r="10" spans="1:34" s="18" customFormat="1" ht="22.5" customHeight="1">
      <c r="A10" s="28"/>
      <c r="B10" s="74"/>
      <c r="C10" s="66"/>
      <c r="D10" s="75"/>
      <c r="E10" s="6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>
        <f>SUM(F10:T10)</f>
        <v>0</v>
      </c>
      <c r="V10" s="111"/>
      <c r="W10" s="112">
        <f aca="true" t="shared" si="1" ref="W10:W31">+U10-T10-S10</f>
        <v>0</v>
      </c>
      <c r="X10" s="111"/>
      <c r="Y10" s="111"/>
      <c r="Z10" s="111"/>
      <c r="AA10" s="29"/>
      <c r="AB10" s="29"/>
      <c r="AC10" s="29"/>
      <c r="AD10" s="29"/>
      <c r="AE10" s="29"/>
      <c r="AF10" s="29"/>
      <c r="AG10" s="29"/>
      <c r="AH10" s="29"/>
    </row>
    <row r="11" spans="1:34" s="18" customFormat="1" ht="22.5" customHeight="1">
      <c r="A11" s="28"/>
      <c r="B11" s="74" t="s">
        <v>25</v>
      </c>
      <c r="C11" s="66"/>
      <c r="D11" s="75" t="s">
        <v>26</v>
      </c>
      <c r="E11" s="66"/>
      <c r="F11" s="76"/>
      <c r="G11" s="76"/>
      <c r="H11" s="76"/>
      <c r="I11" s="76"/>
      <c r="J11" s="76">
        <v>110802.32699999999</v>
      </c>
      <c r="K11" s="76">
        <v>706180.5490000001</v>
      </c>
      <c r="L11" s="76">
        <v>22487.480999999996</v>
      </c>
      <c r="M11" s="76">
        <v>77176.037</v>
      </c>
      <c r="N11" s="76"/>
      <c r="O11" s="76">
        <v>72283.50099999999</v>
      </c>
      <c r="P11" s="76"/>
      <c r="Q11" s="76"/>
      <c r="R11" s="76"/>
      <c r="S11" s="76"/>
      <c r="T11" s="76"/>
      <c r="U11" s="76">
        <f>SUM(F11:T11)</f>
        <v>988929.8950000003</v>
      </c>
      <c r="V11" s="111"/>
      <c r="W11" s="112">
        <f>+U11-T11-S11</f>
        <v>988929.8950000003</v>
      </c>
      <c r="X11" s="111"/>
      <c r="Y11" s="111"/>
      <c r="Z11" s="111"/>
      <c r="AA11" s="29"/>
      <c r="AB11" s="29"/>
      <c r="AC11" s="29"/>
      <c r="AD11" s="29"/>
      <c r="AE11" s="29"/>
      <c r="AF11" s="29"/>
      <c r="AG11" s="29"/>
      <c r="AH11" s="29"/>
    </row>
    <row r="12" spans="1:34" s="18" customFormat="1" ht="22.5" customHeight="1">
      <c r="A12" s="28"/>
      <c r="B12" s="74" t="s">
        <v>72</v>
      </c>
      <c r="C12" s="66"/>
      <c r="D12" s="75" t="s">
        <v>29</v>
      </c>
      <c r="E12" s="66"/>
      <c r="F12" s="76"/>
      <c r="G12" s="76"/>
      <c r="H12" s="76"/>
      <c r="I12" s="76"/>
      <c r="J12" s="76">
        <v>31219.743</v>
      </c>
      <c r="K12" s="76">
        <v>88917.761</v>
      </c>
      <c r="L12" s="76"/>
      <c r="M12" s="76">
        <v>6089.857</v>
      </c>
      <c r="N12" s="76"/>
      <c r="O12" s="76">
        <v>3746.8469999999998</v>
      </c>
      <c r="P12" s="76"/>
      <c r="Q12" s="76"/>
      <c r="R12" s="76">
        <v>4315.38</v>
      </c>
      <c r="S12" s="76"/>
      <c r="T12" s="76"/>
      <c r="U12" s="76">
        <f>SUM(F12:T12)</f>
        <v>134289.588</v>
      </c>
      <c r="V12" s="111"/>
      <c r="W12" s="112"/>
      <c r="X12" s="111"/>
      <c r="Y12" s="111"/>
      <c r="Z12" s="111"/>
      <c r="AA12" s="29"/>
      <c r="AB12" s="29"/>
      <c r="AC12" s="29"/>
      <c r="AD12" s="29"/>
      <c r="AE12" s="29"/>
      <c r="AF12" s="29"/>
      <c r="AG12" s="29"/>
      <c r="AH12" s="29"/>
    </row>
    <row r="13" spans="1:34" s="18" customFormat="1" ht="22.5" customHeight="1">
      <c r="A13" s="28"/>
      <c r="B13" s="74" t="s">
        <v>73</v>
      </c>
      <c r="C13" s="66"/>
      <c r="D13" s="75" t="s">
        <v>51</v>
      </c>
      <c r="E13" s="66"/>
      <c r="F13" s="76">
        <v>0</v>
      </c>
      <c r="G13" s="76">
        <v>57930</v>
      </c>
      <c r="H13" s="76">
        <v>63341</v>
      </c>
      <c r="I13" s="76">
        <v>412832</v>
      </c>
      <c r="J13" s="76">
        <v>37149231</v>
      </c>
      <c r="K13" s="76">
        <v>197646330</v>
      </c>
      <c r="L13" s="76">
        <v>5916398</v>
      </c>
      <c r="M13" s="76">
        <v>26772346</v>
      </c>
      <c r="N13" s="76">
        <v>62039</v>
      </c>
      <c r="O13" s="76">
        <v>23223827</v>
      </c>
      <c r="P13" s="76">
        <v>3000</v>
      </c>
      <c r="Q13" s="76">
        <v>153208</v>
      </c>
      <c r="R13" s="76">
        <v>1588081</v>
      </c>
      <c r="S13" s="76"/>
      <c r="T13" s="76"/>
      <c r="U13" s="76">
        <f>SUM(F13:T13)</f>
        <v>293048563</v>
      </c>
      <c r="V13" s="111"/>
      <c r="W13" s="112">
        <f t="shared" si="1"/>
        <v>293048563</v>
      </c>
      <c r="X13" s="111"/>
      <c r="Y13" s="111"/>
      <c r="Z13" s="111"/>
      <c r="AA13" s="29"/>
      <c r="AB13" s="29"/>
      <c r="AC13" s="29"/>
      <c r="AD13" s="29"/>
      <c r="AE13" s="29"/>
      <c r="AF13" s="29"/>
      <c r="AG13" s="29"/>
      <c r="AH13" s="29"/>
    </row>
    <row r="14" spans="1:34" s="18" customFormat="1" ht="22.5" customHeight="1">
      <c r="A14" s="28"/>
      <c r="B14" s="74" t="s">
        <v>74</v>
      </c>
      <c r="C14" s="66"/>
      <c r="D14" s="75" t="s">
        <v>5</v>
      </c>
      <c r="E14" s="66"/>
      <c r="F14" s="76">
        <v>1080.207</v>
      </c>
      <c r="G14" s="76">
        <v>21786.583</v>
      </c>
      <c r="H14" s="76">
        <v>3.485</v>
      </c>
      <c r="I14" s="76">
        <v>315121.903</v>
      </c>
      <c r="J14" s="76">
        <v>13415691.811</v>
      </c>
      <c r="K14" s="76">
        <v>57533834.462</v>
      </c>
      <c r="L14" s="76">
        <v>1460523</v>
      </c>
      <c r="M14" s="76">
        <v>9038671.834</v>
      </c>
      <c r="N14" s="76">
        <v>5963.62</v>
      </c>
      <c r="O14" s="76">
        <v>16523076.435</v>
      </c>
      <c r="P14" s="76">
        <v>278459.928</v>
      </c>
      <c r="Q14" s="76">
        <v>92792</v>
      </c>
      <c r="R14" s="76">
        <v>863391.877</v>
      </c>
      <c r="S14" s="76"/>
      <c r="T14" s="76"/>
      <c r="U14" s="76">
        <f>SUM(F14:T14)</f>
        <v>99550397.14500003</v>
      </c>
      <c r="V14" s="111"/>
      <c r="W14" s="112">
        <f t="shared" si="1"/>
        <v>99550397.14500003</v>
      </c>
      <c r="X14" s="111"/>
      <c r="Y14" s="111"/>
      <c r="Z14" s="111"/>
      <c r="AA14" s="29"/>
      <c r="AB14" s="29"/>
      <c r="AC14" s="29"/>
      <c r="AD14" s="29"/>
      <c r="AE14" s="29"/>
      <c r="AF14" s="29"/>
      <c r="AG14" s="29"/>
      <c r="AH14" s="29"/>
    </row>
    <row r="15" spans="1:34" s="25" customFormat="1" ht="24.75" customHeight="1">
      <c r="A15" s="23"/>
      <c r="B15" s="95"/>
      <c r="C15" s="90"/>
      <c r="D15" s="91" t="s">
        <v>6</v>
      </c>
      <c r="E15" s="92"/>
      <c r="F15" s="93">
        <f aca="true" t="shared" si="2" ref="F15:U15">SUM(F16,F17,F18,F27,F31)</f>
        <v>305.83</v>
      </c>
      <c r="G15" s="93">
        <f t="shared" si="2"/>
        <v>64591.156</v>
      </c>
      <c r="H15" s="93">
        <f t="shared" si="2"/>
        <v>61356.588</v>
      </c>
      <c r="I15" s="93">
        <f t="shared" si="2"/>
        <v>549034.866</v>
      </c>
      <c r="J15" s="93">
        <f t="shared" si="2"/>
        <v>50947758.371999994</v>
      </c>
      <c r="K15" s="93">
        <f t="shared" si="2"/>
        <v>253134058.99600005</v>
      </c>
      <c r="L15" s="93">
        <f t="shared" si="2"/>
        <v>6657889.071</v>
      </c>
      <c r="M15" s="93">
        <f t="shared" si="2"/>
        <v>36648312.886</v>
      </c>
      <c r="N15" s="93">
        <f t="shared" si="2"/>
        <v>68338.213</v>
      </c>
      <c r="O15" s="93">
        <f t="shared" si="2"/>
        <v>40588315.12300001</v>
      </c>
      <c r="P15" s="93">
        <f t="shared" si="2"/>
        <v>280990.98</v>
      </c>
      <c r="Q15" s="93">
        <f t="shared" si="2"/>
        <v>0</v>
      </c>
      <c r="R15" s="93">
        <f t="shared" si="2"/>
        <v>2154647.4889999996</v>
      </c>
      <c r="S15" s="93">
        <f t="shared" si="2"/>
        <v>0</v>
      </c>
      <c r="T15" s="93">
        <f t="shared" si="2"/>
        <v>0</v>
      </c>
      <c r="U15" s="93">
        <f t="shared" si="2"/>
        <v>391155599.57000005</v>
      </c>
      <c r="V15" s="110"/>
      <c r="W15" s="113" t="e">
        <f>SUM(W16,W17,#REF!,#REF!,#REF!,#REF!,W18,W27:W27,#REF!,#REF!,#REF!,W31)</f>
        <v>#REF!</v>
      </c>
      <c r="X15" s="110"/>
      <c r="Y15" s="110"/>
      <c r="Z15" s="110"/>
      <c r="AA15" s="6"/>
      <c r="AB15" s="6"/>
      <c r="AC15" s="6"/>
      <c r="AD15" s="6"/>
      <c r="AE15" s="6"/>
      <c r="AF15" s="6"/>
      <c r="AG15" s="6"/>
      <c r="AH15" s="6"/>
    </row>
    <row r="16" spans="1:34" s="18" customFormat="1" ht="22.5" customHeight="1">
      <c r="A16" s="28"/>
      <c r="B16" s="74" t="s">
        <v>7</v>
      </c>
      <c r="C16" s="66"/>
      <c r="D16" s="75" t="s">
        <v>8</v>
      </c>
      <c r="E16" s="66"/>
      <c r="F16" s="76">
        <v>0</v>
      </c>
      <c r="G16" s="76">
        <v>60891.754</v>
      </c>
      <c r="H16" s="76">
        <v>59914.207</v>
      </c>
      <c r="I16" s="76">
        <v>111930.917</v>
      </c>
      <c r="J16" s="76">
        <v>336451.165</v>
      </c>
      <c r="K16" s="76">
        <v>2077213.1550000003</v>
      </c>
      <c r="L16" s="76">
        <v>199810.639</v>
      </c>
      <c r="M16" s="76">
        <v>205863.879</v>
      </c>
      <c r="N16" s="76">
        <v>62615.291</v>
      </c>
      <c r="O16" s="76"/>
      <c r="P16" s="76">
        <v>8183.816</v>
      </c>
      <c r="Q16" s="76"/>
      <c r="R16" s="76">
        <v>108148.35</v>
      </c>
      <c r="S16" s="76"/>
      <c r="T16" s="76"/>
      <c r="U16" s="76">
        <f>SUM(F16:T16)</f>
        <v>3231023.173000001</v>
      </c>
      <c r="V16" s="111"/>
      <c r="W16" s="112">
        <f t="shared" si="1"/>
        <v>3231023.173000001</v>
      </c>
      <c r="X16" s="111"/>
      <c r="Y16" s="111"/>
      <c r="Z16" s="111"/>
      <c r="AA16" s="29"/>
      <c r="AB16" s="29"/>
      <c r="AC16" s="29"/>
      <c r="AD16" s="29"/>
      <c r="AE16" s="29"/>
      <c r="AF16" s="29"/>
      <c r="AG16" s="29"/>
      <c r="AH16" s="29"/>
    </row>
    <row r="17" spans="1:34" s="18" customFormat="1" ht="22.5" customHeight="1">
      <c r="A17" s="28"/>
      <c r="B17" s="74" t="s">
        <v>9</v>
      </c>
      <c r="C17" s="66"/>
      <c r="D17" s="75" t="s">
        <v>10</v>
      </c>
      <c r="E17" s="66"/>
      <c r="F17" s="76">
        <v>0</v>
      </c>
      <c r="G17" s="76">
        <v>616.2950000000001</v>
      </c>
      <c r="H17" s="76">
        <v>1442.3809999999999</v>
      </c>
      <c r="I17" s="76">
        <v>0</v>
      </c>
      <c r="J17" s="76">
        <v>27108.906</v>
      </c>
      <c r="K17" s="76">
        <v>145085.617</v>
      </c>
      <c r="L17" s="76">
        <v>12846.591999999999</v>
      </c>
      <c r="M17" s="76">
        <v>14412.857000000002</v>
      </c>
      <c r="N17" s="76">
        <v>339.15</v>
      </c>
      <c r="O17" s="76"/>
      <c r="P17" s="76"/>
      <c r="Q17" s="76">
        <v>0</v>
      </c>
      <c r="R17" s="76">
        <v>5475.952</v>
      </c>
      <c r="S17" s="76"/>
      <c r="T17" s="76"/>
      <c r="U17" s="76">
        <f>SUM(F17:T17)</f>
        <v>207327.74999999997</v>
      </c>
      <c r="V17" s="111"/>
      <c r="W17" s="112">
        <f t="shared" si="1"/>
        <v>207327.74999999997</v>
      </c>
      <c r="X17" s="111"/>
      <c r="Y17" s="111"/>
      <c r="Z17" s="111"/>
      <c r="AA17" s="29"/>
      <c r="AB17" s="29"/>
      <c r="AC17" s="29"/>
      <c r="AD17" s="29"/>
      <c r="AE17" s="29"/>
      <c r="AF17" s="29"/>
      <c r="AG17" s="29"/>
      <c r="AH17" s="29"/>
    </row>
    <row r="18" spans="1:34" s="16" customFormat="1" ht="22.5" customHeight="1">
      <c r="A18" s="28"/>
      <c r="B18" s="74" t="s">
        <v>76</v>
      </c>
      <c r="C18" s="66"/>
      <c r="D18" s="77" t="s">
        <v>68</v>
      </c>
      <c r="E18" s="66"/>
      <c r="F18" s="76">
        <f aca="true" t="shared" si="3" ref="F18:R18">SUM(F19:F25)</f>
        <v>0</v>
      </c>
      <c r="G18" s="76">
        <f t="shared" si="3"/>
        <v>0</v>
      </c>
      <c r="H18" s="76">
        <f t="shared" si="3"/>
        <v>0</v>
      </c>
      <c r="I18" s="76">
        <f t="shared" si="3"/>
        <v>0</v>
      </c>
      <c r="J18" s="76">
        <f t="shared" si="3"/>
        <v>0</v>
      </c>
      <c r="K18" s="76">
        <f t="shared" si="3"/>
        <v>3207.02</v>
      </c>
      <c r="L18" s="76">
        <f t="shared" si="3"/>
        <v>0</v>
      </c>
      <c r="M18" s="76">
        <f>SUM(M19:M26)</f>
        <v>0</v>
      </c>
      <c r="N18" s="76">
        <f t="shared" si="3"/>
        <v>0</v>
      </c>
      <c r="O18" s="76">
        <f>SUM(O19:O25)</f>
        <v>0</v>
      </c>
      <c r="P18" s="76">
        <f t="shared" si="3"/>
        <v>0</v>
      </c>
      <c r="Q18" s="76">
        <f>SUM(Q19:Q25)</f>
        <v>0</v>
      </c>
      <c r="R18" s="76">
        <f t="shared" si="3"/>
        <v>0</v>
      </c>
      <c r="S18" s="76">
        <f>SUM(S19:S25)</f>
        <v>0</v>
      </c>
      <c r="T18" s="76">
        <f>SUM(T19:T25)</f>
        <v>0</v>
      </c>
      <c r="U18" s="76">
        <f>SUM(U19:U26)</f>
        <v>3207.02</v>
      </c>
      <c r="V18" s="114"/>
      <c r="W18" s="112">
        <f t="shared" si="1"/>
        <v>3207.02</v>
      </c>
      <c r="X18" s="114"/>
      <c r="Y18" s="114"/>
      <c r="Z18" s="114"/>
      <c r="AA18" s="7"/>
      <c r="AB18" s="7"/>
      <c r="AC18" s="7"/>
      <c r="AD18" s="7"/>
      <c r="AE18" s="7"/>
      <c r="AF18" s="7"/>
      <c r="AG18" s="7"/>
      <c r="AH18" s="7"/>
    </row>
    <row r="19" spans="1:34" s="18" customFormat="1" ht="22.5" customHeight="1">
      <c r="A19" s="28"/>
      <c r="B19" s="78" t="s">
        <v>20</v>
      </c>
      <c r="C19" s="79"/>
      <c r="D19" s="80" t="s">
        <v>38</v>
      </c>
      <c r="E19" s="66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>
        <f aca="true" t="shared" si="4" ref="U19:U26">SUM(F19:T19)</f>
        <v>0</v>
      </c>
      <c r="V19" s="111"/>
      <c r="W19" s="112">
        <f t="shared" si="1"/>
        <v>0</v>
      </c>
      <c r="X19" s="111"/>
      <c r="Y19" s="111"/>
      <c r="Z19" s="111"/>
      <c r="AA19" s="29"/>
      <c r="AB19" s="29"/>
      <c r="AC19" s="29"/>
      <c r="AD19" s="29"/>
      <c r="AE19" s="29"/>
      <c r="AF19" s="29"/>
      <c r="AG19" s="29"/>
      <c r="AH19" s="29"/>
    </row>
    <row r="20" spans="1:34" s="18" customFormat="1" ht="22.5" customHeight="1">
      <c r="A20" s="28"/>
      <c r="B20" s="82" t="s">
        <v>39</v>
      </c>
      <c r="C20" s="66"/>
      <c r="D20" s="75" t="s">
        <v>98</v>
      </c>
      <c r="E20" s="6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>
        <f t="shared" si="4"/>
        <v>0</v>
      </c>
      <c r="V20" s="111"/>
      <c r="W20" s="112">
        <f t="shared" si="1"/>
        <v>0</v>
      </c>
      <c r="X20" s="111"/>
      <c r="Y20" s="111"/>
      <c r="Z20" s="111"/>
      <c r="AA20" s="29"/>
      <c r="AB20" s="29"/>
      <c r="AC20" s="29"/>
      <c r="AD20" s="29"/>
      <c r="AE20" s="29"/>
      <c r="AF20" s="29"/>
      <c r="AG20" s="29"/>
      <c r="AH20" s="29"/>
    </row>
    <row r="21" spans="1:34" s="18" customFormat="1" ht="22.5" customHeight="1">
      <c r="A21" s="28"/>
      <c r="B21" s="82" t="s">
        <v>31</v>
      </c>
      <c r="C21" s="66"/>
      <c r="D21" s="75" t="s">
        <v>33</v>
      </c>
      <c r="E21" s="66"/>
      <c r="F21" s="76"/>
      <c r="G21" s="76"/>
      <c r="H21" s="76"/>
      <c r="I21" s="76">
        <v>0</v>
      </c>
      <c r="J21" s="76">
        <v>0</v>
      </c>
      <c r="K21" s="76">
        <v>0</v>
      </c>
      <c r="L21" s="76"/>
      <c r="M21" s="76"/>
      <c r="N21" s="76"/>
      <c r="O21" s="76">
        <v>0</v>
      </c>
      <c r="P21" s="76"/>
      <c r="Q21" s="76"/>
      <c r="R21" s="76">
        <v>0</v>
      </c>
      <c r="S21" s="76"/>
      <c r="T21" s="76"/>
      <c r="U21" s="76">
        <f t="shared" si="4"/>
        <v>0</v>
      </c>
      <c r="V21" s="111"/>
      <c r="W21" s="112">
        <f t="shared" si="1"/>
        <v>0</v>
      </c>
      <c r="X21" s="111"/>
      <c r="Y21" s="111"/>
      <c r="Z21" s="111"/>
      <c r="AA21" s="29"/>
      <c r="AB21" s="29"/>
      <c r="AC21" s="29"/>
      <c r="AD21" s="29"/>
      <c r="AE21" s="29"/>
      <c r="AF21" s="29"/>
      <c r="AG21" s="29"/>
      <c r="AH21" s="29"/>
    </row>
    <row r="22" spans="1:34" s="18" customFormat="1" ht="22.5" customHeight="1">
      <c r="A22" s="28"/>
      <c r="B22" s="82" t="s">
        <v>32</v>
      </c>
      <c r="C22" s="66"/>
      <c r="D22" s="75" t="s">
        <v>34</v>
      </c>
      <c r="E22" s="66"/>
      <c r="F22" s="76">
        <v>0</v>
      </c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>
        <v>0</v>
      </c>
      <c r="S22" s="76"/>
      <c r="T22" s="76"/>
      <c r="U22" s="76">
        <f t="shared" si="4"/>
        <v>0</v>
      </c>
      <c r="V22" s="111"/>
      <c r="W22" s="112">
        <f t="shared" si="1"/>
        <v>0</v>
      </c>
      <c r="X22" s="111"/>
      <c r="Y22" s="111"/>
      <c r="Z22" s="111"/>
      <c r="AA22" s="29"/>
      <c r="AB22" s="29"/>
      <c r="AC22" s="29"/>
      <c r="AD22" s="29"/>
      <c r="AE22" s="29"/>
      <c r="AF22" s="29"/>
      <c r="AG22" s="29"/>
      <c r="AH22" s="29"/>
    </row>
    <row r="23" spans="1:34" s="18" customFormat="1" ht="22.5" customHeight="1">
      <c r="A23" s="28"/>
      <c r="B23" s="82" t="s">
        <v>37</v>
      </c>
      <c r="C23" s="66"/>
      <c r="D23" s="75" t="s">
        <v>47</v>
      </c>
      <c r="E23" s="66"/>
      <c r="F23" s="76"/>
      <c r="G23" s="76"/>
      <c r="H23" s="76"/>
      <c r="I23" s="76"/>
      <c r="J23" s="76"/>
      <c r="K23" s="76">
        <v>3207.02</v>
      </c>
      <c r="L23" s="76"/>
      <c r="M23" s="76"/>
      <c r="N23" s="76"/>
      <c r="O23" s="76"/>
      <c r="P23" s="76"/>
      <c r="Q23" s="76"/>
      <c r="R23" s="76">
        <v>0</v>
      </c>
      <c r="S23" s="76"/>
      <c r="T23" s="76"/>
      <c r="U23" s="76">
        <f t="shared" si="4"/>
        <v>3207.02</v>
      </c>
      <c r="V23" s="111"/>
      <c r="W23" s="112">
        <f t="shared" si="1"/>
        <v>3207.02</v>
      </c>
      <c r="X23" s="111"/>
      <c r="Y23" s="111"/>
      <c r="Z23" s="111"/>
      <c r="AA23" s="29"/>
      <c r="AB23" s="29"/>
      <c r="AC23" s="29"/>
      <c r="AD23" s="29"/>
      <c r="AE23" s="29"/>
      <c r="AF23" s="29"/>
      <c r="AG23" s="29"/>
      <c r="AH23" s="29"/>
    </row>
    <row r="24" spans="1:34" s="18" customFormat="1" ht="22.5" customHeight="1">
      <c r="A24" s="28"/>
      <c r="B24" s="82" t="s">
        <v>21</v>
      </c>
      <c r="C24" s="66"/>
      <c r="D24" s="75" t="s">
        <v>36</v>
      </c>
      <c r="E24" s="66"/>
      <c r="F24" s="76">
        <v>0</v>
      </c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>
        <v>0</v>
      </c>
      <c r="S24" s="76"/>
      <c r="T24" s="76"/>
      <c r="U24" s="76">
        <f t="shared" si="4"/>
        <v>0</v>
      </c>
      <c r="V24" s="111"/>
      <c r="W24" s="112">
        <f t="shared" si="1"/>
        <v>0</v>
      </c>
      <c r="X24" s="111"/>
      <c r="Y24" s="111"/>
      <c r="Z24" s="111"/>
      <c r="AA24" s="29"/>
      <c r="AB24" s="29"/>
      <c r="AC24" s="29"/>
      <c r="AD24" s="29"/>
      <c r="AE24" s="29"/>
      <c r="AF24" s="29"/>
      <c r="AG24" s="29"/>
      <c r="AH24" s="29"/>
    </row>
    <row r="25" spans="1:34" s="18" customFormat="1" ht="22.5" customHeight="1">
      <c r="A25" s="28"/>
      <c r="B25" s="82" t="s">
        <v>23</v>
      </c>
      <c r="C25" s="66"/>
      <c r="D25" s="75" t="s">
        <v>35</v>
      </c>
      <c r="E25" s="6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>
        <v>0</v>
      </c>
      <c r="S25" s="76"/>
      <c r="T25" s="76"/>
      <c r="U25" s="76">
        <f t="shared" si="4"/>
        <v>0</v>
      </c>
      <c r="V25" s="111"/>
      <c r="W25" s="112">
        <f t="shared" si="1"/>
        <v>0</v>
      </c>
      <c r="X25" s="111"/>
      <c r="Y25" s="111"/>
      <c r="Z25" s="111"/>
      <c r="AA25" s="29"/>
      <c r="AB25" s="29"/>
      <c r="AC25" s="29"/>
      <c r="AD25" s="29"/>
      <c r="AE25" s="29"/>
      <c r="AF25" s="29"/>
      <c r="AG25" s="29"/>
      <c r="AH25" s="29"/>
    </row>
    <row r="26" spans="1:34" s="18" customFormat="1" ht="22.5" customHeight="1">
      <c r="A26" s="28"/>
      <c r="B26" s="82" t="s">
        <v>96</v>
      </c>
      <c r="C26" s="66"/>
      <c r="D26" s="75" t="s">
        <v>97</v>
      </c>
      <c r="E26" s="66"/>
      <c r="F26" s="76"/>
      <c r="G26" s="76"/>
      <c r="H26" s="76"/>
      <c r="I26" s="76"/>
      <c r="J26" s="76"/>
      <c r="K26" s="76"/>
      <c r="L26" s="76">
        <v>0</v>
      </c>
      <c r="M26" s="76"/>
      <c r="N26" s="76"/>
      <c r="O26" s="76"/>
      <c r="P26" s="76"/>
      <c r="Q26" s="76"/>
      <c r="R26" s="76"/>
      <c r="S26" s="76"/>
      <c r="T26" s="76"/>
      <c r="U26" s="76">
        <f t="shared" si="4"/>
        <v>0</v>
      </c>
      <c r="V26" s="111"/>
      <c r="W26" s="112"/>
      <c r="X26" s="111"/>
      <c r="Y26" s="111"/>
      <c r="Z26" s="111"/>
      <c r="AA26" s="29"/>
      <c r="AB26" s="29"/>
      <c r="AC26" s="29"/>
      <c r="AD26" s="29"/>
      <c r="AE26" s="29"/>
      <c r="AF26" s="29"/>
      <c r="AG26" s="29"/>
      <c r="AH26" s="29"/>
    </row>
    <row r="27" spans="1:34" ht="22.5" customHeight="1">
      <c r="A27" s="3"/>
      <c r="B27" s="83" t="s">
        <v>77</v>
      </c>
      <c r="C27" s="84"/>
      <c r="D27" s="85" t="s">
        <v>15</v>
      </c>
      <c r="E27" s="66"/>
      <c r="F27" s="86">
        <f aca="true" t="shared" si="5" ref="F27:P27">SUM(F28,F29,F30)</f>
        <v>0</v>
      </c>
      <c r="G27" s="86">
        <f t="shared" si="5"/>
        <v>0</v>
      </c>
      <c r="H27" s="86">
        <f t="shared" si="5"/>
        <v>0</v>
      </c>
      <c r="I27" s="86">
        <f t="shared" si="5"/>
        <v>324178.506</v>
      </c>
      <c r="J27" s="86">
        <f t="shared" si="5"/>
        <v>39012325.191999994</v>
      </c>
      <c r="K27" s="86">
        <f t="shared" si="5"/>
        <v>198569146.71200007</v>
      </c>
      <c r="L27" s="86">
        <f t="shared" si="5"/>
        <v>5021813.729</v>
      </c>
      <c r="M27" s="86">
        <f t="shared" si="5"/>
        <v>28175291.485</v>
      </c>
      <c r="N27" s="86">
        <f t="shared" si="5"/>
        <v>0</v>
      </c>
      <c r="O27" s="86">
        <f t="shared" si="5"/>
        <v>26061308.649000008</v>
      </c>
      <c r="P27" s="86">
        <f t="shared" si="5"/>
        <v>0</v>
      </c>
      <c r="Q27" s="86">
        <f>SUM(Q28,Q29,Q30)</f>
        <v>0</v>
      </c>
      <c r="R27" s="86">
        <f>SUM(R28,R29,R30)</f>
        <v>1294801.0839999998</v>
      </c>
      <c r="S27" s="86">
        <f>SUM(S28,S29,S30)</f>
        <v>0</v>
      </c>
      <c r="T27" s="86">
        <f>SUM(T28,T29,T30)</f>
        <v>0</v>
      </c>
      <c r="U27" s="87">
        <f>SUM(U28,U29,U30)</f>
        <v>298458865.357</v>
      </c>
      <c r="V27" s="115"/>
      <c r="W27" s="112">
        <f t="shared" si="1"/>
        <v>298458865.357</v>
      </c>
      <c r="X27" s="114"/>
      <c r="Y27" s="115"/>
      <c r="Z27" s="115"/>
      <c r="AA27" s="2"/>
      <c r="AB27" s="2"/>
      <c r="AC27" s="2"/>
      <c r="AD27" s="2"/>
      <c r="AE27" s="2"/>
      <c r="AF27" s="2"/>
      <c r="AG27" s="2"/>
      <c r="AH27" s="2"/>
    </row>
    <row r="28" spans="1:34" s="18" customFormat="1" ht="22.5" customHeight="1">
      <c r="A28" s="28"/>
      <c r="B28" s="82" t="s">
        <v>20</v>
      </c>
      <c r="C28" s="66"/>
      <c r="D28" s="75" t="s">
        <v>42</v>
      </c>
      <c r="E28" s="66"/>
      <c r="F28" s="76"/>
      <c r="G28" s="76"/>
      <c r="H28" s="76"/>
      <c r="I28" s="76"/>
      <c r="J28" s="76">
        <v>444901.757</v>
      </c>
      <c r="K28" s="76">
        <v>105952.064</v>
      </c>
      <c r="L28" s="76"/>
      <c r="M28" s="76">
        <v>832933.348</v>
      </c>
      <c r="N28" s="76"/>
      <c r="O28" s="76"/>
      <c r="P28" s="76"/>
      <c r="Q28" s="76"/>
      <c r="R28" s="76">
        <v>421999.61</v>
      </c>
      <c r="S28" s="76"/>
      <c r="T28" s="76"/>
      <c r="U28" s="76">
        <f>SUM(F28:T28)</f>
        <v>1805786.779</v>
      </c>
      <c r="V28" s="111"/>
      <c r="W28" s="112">
        <f t="shared" si="1"/>
        <v>1805786.779</v>
      </c>
      <c r="X28" s="111"/>
      <c r="Y28" s="111"/>
      <c r="Z28" s="111"/>
      <c r="AA28" s="29"/>
      <c r="AB28" s="29"/>
      <c r="AC28" s="29"/>
      <c r="AD28" s="29"/>
      <c r="AE28" s="29"/>
      <c r="AF28" s="29"/>
      <c r="AG28" s="29"/>
      <c r="AH28" s="29"/>
    </row>
    <row r="29" spans="1:34" s="18" customFormat="1" ht="22.5" customHeight="1">
      <c r="A29" s="28"/>
      <c r="B29" s="82" t="s">
        <v>39</v>
      </c>
      <c r="C29" s="66"/>
      <c r="D29" s="75" t="s">
        <v>43</v>
      </c>
      <c r="E29" s="66"/>
      <c r="F29" s="76"/>
      <c r="G29" s="76"/>
      <c r="H29" s="76"/>
      <c r="I29" s="76">
        <v>324178.506</v>
      </c>
      <c r="J29" s="76">
        <v>38567423.434999995</v>
      </c>
      <c r="K29" s="76">
        <v>198463194.64800006</v>
      </c>
      <c r="L29" s="76">
        <v>5021813.729</v>
      </c>
      <c r="M29" s="76">
        <v>27342358.137</v>
      </c>
      <c r="N29" s="76"/>
      <c r="O29" s="76">
        <v>26061308.649000008</v>
      </c>
      <c r="P29" s="76"/>
      <c r="Q29" s="76">
        <v>0</v>
      </c>
      <c r="R29" s="76">
        <v>872801.4739999998</v>
      </c>
      <c r="S29" s="76"/>
      <c r="T29" s="76"/>
      <c r="U29" s="76">
        <f>SUM(F29:T29)</f>
        <v>296653078.578</v>
      </c>
      <c r="V29" s="111"/>
      <c r="W29" s="112">
        <f t="shared" si="1"/>
        <v>296653078.578</v>
      </c>
      <c r="X29" s="111"/>
      <c r="Y29" s="111"/>
      <c r="Z29" s="111"/>
      <c r="AA29" s="29"/>
      <c r="AB29" s="29"/>
      <c r="AC29" s="29"/>
      <c r="AD29" s="29"/>
      <c r="AE29" s="29"/>
      <c r="AF29" s="29"/>
      <c r="AG29" s="29"/>
      <c r="AH29" s="29"/>
    </row>
    <row r="30" spans="1:34" s="18" customFormat="1" ht="22.5" customHeight="1">
      <c r="A30" s="28"/>
      <c r="B30" s="82" t="s">
        <v>31</v>
      </c>
      <c r="C30" s="66"/>
      <c r="D30" s="75" t="s">
        <v>101</v>
      </c>
      <c r="E30" s="6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>
        <f>SUM(F30:T30)</f>
        <v>0</v>
      </c>
      <c r="V30" s="111"/>
      <c r="W30" s="112">
        <f t="shared" si="1"/>
        <v>0</v>
      </c>
      <c r="X30" s="111"/>
      <c r="Y30" s="111"/>
      <c r="Z30" s="111"/>
      <c r="AA30" s="29"/>
      <c r="AB30" s="29"/>
      <c r="AC30" s="29"/>
      <c r="AD30" s="29"/>
      <c r="AE30" s="29"/>
      <c r="AF30" s="29"/>
      <c r="AG30" s="29"/>
      <c r="AH30" s="29"/>
    </row>
    <row r="31" spans="1:34" s="18" customFormat="1" ht="22.5" customHeight="1">
      <c r="A31" s="28"/>
      <c r="B31" s="83" t="s">
        <v>78</v>
      </c>
      <c r="C31" s="84"/>
      <c r="D31" s="85" t="s">
        <v>41</v>
      </c>
      <c r="E31" s="66"/>
      <c r="F31" s="86">
        <v>305.83</v>
      </c>
      <c r="G31" s="86">
        <v>3083.107</v>
      </c>
      <c r="H31" s="86"/>
      <c r="I31" s="86">
        <v>112925.443</v>
      </c>
      <c r="J31" s="86">
        <v>11571873.108999997</v>
      </c>
      <c r="K31" s="86">
        <v>52339406.492</v>
      </c>
      <c r="L31" s="86">
        <v>1423418.111</v>
      </c>
      <c r="M31" s="86">
        <v>8252744.665000001</v>
      </c>
      <c r="N31" s="86">
        <v>5383.772</v>
      </c>
      <c r="O31" s="86">
        <v>14527006.474000001</v>
      </c>
      <c r="P31" s="86">
        <v>272807.164</v>
      </c>
      <c r="Q31" s="86"/>
      <c r="R31" s="86">
        <v>746222.1029999999</v>
      </c>
      <c r="S31" s="86"/>
      <c r="T31" s="86"/>
      <c r="U31" s="86">
        <f>SUM(F31:T31)</f>
        <v>89255176.27000001</v>
      </c>
      <c r="V31" s="111"/>
      <c r="W31" s="112">
        <f t="shared" si="1"/>
        <v>89255176.27000001</v>
      </c>
      <c r="X31" s="111"/>
      <c r="Y31" s="111"/>
      <c r="Z31" s="111"/>
      <c r="AA31" s="29"/>
      <c r="AB31" s="29"/>
      <c r="AC31" s="29"/>
      <c r="AD31" s="29"/>
      <c r="AE31" s="29"/>
      <c r="AF31" s="29"/>
      <c r="AG31" s="29"/>
      <c r="AH31" s="29"/>
    </row>
    <row r="32" spans="2:34" ht="25.5" customHeight="1">
      <c r="B32" s="65"/>
      <c r="C32" s="65"/>
      <c r="D32" s="65"/>
      <c r="E32" s="65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7"/>
      <c r="V32" s="115"/>
      <c r="W32" s="115"/>
      <c r="X32" s="114"/>
      <c r="Y32" s="115"/>
      <c r="Z32" s="115"/>
      <c r="AA32" s="2"/>
      <c r="AB32" s="2"/>
      <c r="AC32" s="2"/>
      <c r="AD32" s="2"/>
      <c r="AE32" s="2"/>
      <c r="AF32" s="2"/>
      <c r="AG32" s="2"/>
      <c r="AH32" s="2"/>
    </row>
    <row r="33" spans="2:34" ht="18" customHeight="1" hidden="1">
      <c r="B33" s="65"/>
      <c r="C33" s="65"/>
      <c r="D33" s="65"/>
      <c r="E33" s="65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>
        <f>+S9-S15</f>
        <v>0</v>
      </c>
      <c r="T33" s="116">
        <f>+T9-T15</f>
        <v>0</v>
      </c>
      <c r="U33" s="117">
        <f>+U9-U15</f>
        <v>2566580.0579999685</v>
      </c>
      <c r="V33" s="117">
        <f>+V9-V15</f>
        <v>0</v>
      </c>
      <c r="W33" s="117" t="e">
        <f>+W9-W15</f>
        <v>#REF!</v>
      </c>
      <c r="X33" s="114"/>
      <c r="Y33" s="115"/>
      <c r="Z33" s="115"/>
      <c r="AA33" s="2"/>
      <c r="AB33" s="2"/>
      <c r="AC33" s="2"/>
      <c r="AD33" s="2"/>
      <c r="AE33" s="2"/>
      <c r="AF33" s="2"/>
      <c r="AG33" s="2"/>
      <c r="AH33" s="2"/>
    </row>
    <row r="34" spans="2:34" ht="18" customHeight="1">
      <c r="B34" s="65"/>
      <c r="C34" s="65"/>
      <c r="D34" s="65"/>
      <c r="E34" s="65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7"/>
      <c r="V34" s="115"/>
      <c r="W34" s="115"/>
      <c r="X34" s="114"/>
      <c r="Y34" s="115"/>
      <c r="Z34" s="115"/>
      <c r="AA34" s="2"/>
      <c r="AB34" s="2"/>
      <c r="AC34" s="2"/>
      <c r="AD34" s="2"/>
      <c r="AE34" s="2"/>
      <c r="AF34" s="2"/>
      <c r="AG34" s="2"/>
      <c r="AH34" s="2"/>
    </row>
    <row r="35" spans="6:34" ht="18" customHeight="1"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4"/>
      <c r="V35" s="2"/>
      <c r="W35" s="2"/>
      <c r="X35" s="7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6:34" ht="18" customHeight="1"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4"/>
      <c r="V36" s="2"/>
      <c r="W36" s="2"/>
      <c r="X36" s="7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6:34" ht="18" customHeight="1"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4"/>
      <c r="V37" s="2"/>
      <c r="W37" s="2"/>
      <c r="X37" s="7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6:34" ht="18" customHeight="1"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2"/>
      <c r="V38" s="2"/>
      <c r="W38" s="2"/>
      <c r="X38" s="7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6:34" ht="18" customHeight="1"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2"/>
      <c r="V39" s="2"/>
      <c r="W39" s="2"/>
      <c r="X39" s="7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6:34" ht="18" customHeight="1">
      <c r="F40" s="7"/>
      <c r="G40" s="7"/>
      <c r="H40" s="7"/>
      <c r="I40" s="7"/>
      <c r="J40" s="7"/>
      <c r="K40" s="7"/>
      <c r="L40" s="41"/>
      <c r="M40" s="7"/>
      <c r="N40" s="7"/>
      <c r="O40" s="7"/>
      <c r="P40" s="7"/>
      <c r="Q40" s="7"/>
      <c r="R40" s="7"/>
      <c r="S40" s="7"/>
      <c r="T40" s="7"/>
      <c r="U40" s="2"/>
      <c r="V40" s="2"/>
      <c r="W40" s="2"/>
      <c r="X40" s="7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6:34" ht="18" customHeight="1"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2"/>
      <c r="V41" s="2"/>
      <c r="W41" s="2"/>
      <c r="X41" s="7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6:34" ht="18" customHeight="1"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2"/>
      <c r="V42" s="2"/>
      <c r="W42" s="2"/>
      <c r="X42" s="7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6:34" ht="18" customHeight="1"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2"/>
      <c r="V43" s="2"/>
      <c r="W43" s="2"/>
      <c r="X43" s="7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6:34" ht="18" customHeight="1"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2"/>
      <c r="V44" s="2"/>
      <c r="W44" s="2"/>
      <c r="X44" s="7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6:34" ht="18" customHeight="1"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2"/>
      <c r="V45" s="2"/>
      <c r="W45" s="2"/>
      <c r="X45" s="7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6:34" ht="18" customHeight="1"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2"/>
      <c r="V46" s="2"/>
      <c r="W46" s="2"/>
      <c r="X46" s="7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6:34" ht="18" customHeight="1"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2"/>
      <c r="V47" s="2"/>
      <c r="W47" s="2"/>
      <c r="X47" s="7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6:34" ht="18" customHeight="1"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2"/>
      <c r="V48" s="2"/>
      <c r="W48" s="2"/>
      <c r="X48" s="7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6:34" ht="18" customHeight="1"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2"/>
      <c r="V49" s="2"/>
      <c r="W49" s="2"/>
      <c r="X49" s="7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6:34" ht="18" customHeight="1"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2"/>
      <c r="V50" s="2"/>
      <c r="W50" s="2"/>
      <c r="X50" s="7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2"/>
      <c r="V51" s="2"/>
      <c r="W51" s="2"/>
      <c r="X51" s="7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2"/>
      <c r="V52" s="2"/>
      <c r="W52" s="2"/>
      <c r="X52" s="7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2"/>
      <c r="V53" s="2"/>
      <c r="W53" s="2"/>
      <c r="X53" s="7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2"/>
      <c r="V54" s="2"/>
      <c r="W54" s="2"/>
      <c r="X54" s="7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2"/>
      <c r="V55" s="2"/>
      <c r="W55" s="2"/>
      <c r="X55" s="7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"/>
      <c r="V56" s="2"/>
      <c r="W56" s="2"/>
      <c r="X56" s="7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2"/>
      <c r="V57" s="2"/>
      <c r="W57" s="2"/>
      <c r="X57" s="7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2"/>
      <c r="V58" s="2"/>
      <c r="W58" s="2"/>
      <c r="X58" s="7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2"/>
      <c r="V59" s="2"/>
      <c r="W59" s="2"/>
      <c r="X59" s="7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6:34" ht="18" customHeight="1"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2"/>
      <c r="V60" s="2"/>
      <c r="W60" s="2"/>
      <c r="X60" s="7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6:34" ht="18" customHeight="1"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2"/>
      <c r="V61" s="2"/>
      <c r="W61" s="2"/>
      <c r="X61" s="7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22:34" ht="18" customHeight="1">
      <c r="V62" s="2"/>
      <c r="W62" s="2"/>
      <c r="X62" s="7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22:34" ht="18" customHeight="1">
      <c r="V63" s="2"/>
      <c r="W63" s="2"/>
      <c r="X63" s="7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22:34" ht="18" customHeight="1">
      <c r="V64" s="2"/>
      <c r="W64" s="2"/>
      <c r="X64" s="7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22:34" ht="18" customHeight="1">
      <c r="V65" s="2"/>
      <c r="W65" s="2"/>
      <c r="X65" s="7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22:34" ht="18" customHeight="1">
      <c r="V66" s="2"/>
      <c r="W66" s="2"/>
      <c r="X66" s="7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22:34" ht="18" customHeight="1">
      <c r="V67" s="2"/>
      <c r="W67" s="2"/>
      <c r="X67" s="7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22:34" ht="18" customHeight="1">
      <c r="V68" s="2"/>
      <c r="W68" s="2"/>
      <c r="X68" s="7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22:34" ht="18" customHeight="1">
      <c r="V69" s="2"/>
      <c r="W69" s="2"/>
      <c r="X69" s="7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22:34" ht="18" customHeight="1">
      <c r="V70" s="2"/>
      <c r="W70" s="2"/>
      <c r="X70" s="7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22:34" ht="18" customHeight="1">
      <c r="V71" s="2"/>
      <c r="W71" s="2"/>
      <c r="X71" s="7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22:34" ht="18" customHeight="1">
      <c r="V72" s="2"/>
      <c r="W72" s="2"/>
      <c r="X72" s="7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22:34" ht="18" customHeight="1">
      <c r="V73" s="2"/>
      <c r="W73" s="2"/>
      <c r="X73" s="7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22:34" ht="18" customHeight="1">
      <c r="V74" s="2"/>
      <c r="W74" s="2"/>
      <c r="X74" s="7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22:34" ht="18" customHeight="1">
      <c r="V75" s="2"/>
      <c r="W75" s="2"/>
      <c r="X75" s="7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22:34" ht="18" customHeight="1">
      <c r="V76" s="2"/>
      <c r="W76" s="2"/>
      <c r="X76" s="7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22:34" ht="18" customHeight="1">
      <c r="V77" s="2"/>
      <c r="W77" s="2"/>
      <c r="X77" s="7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22:34" ht="18" customHeight="1">
      <c r="V78" s="2"/>
      <c r="W78" s="2"/>
      <c r="X78" s="7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22:34" ht="18" customHeight="1">
      <c r="V79" s="2"/>
      <c r="W79" s="2"/>
      <c r="X79" s="7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7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7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7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7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7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7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7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7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7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2"/>
      <c r="X89" s="7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2"/>
      <c r="X90" s="7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2"/>
      <c r="X91" s="7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22:34" ht="18" customHeight="1">
      <c r="V92" s="2"/>
      <c r="W92" s="2"/>
      <c r="X92" s="7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22:34" ht="18" customHeight="1">
      <c r="V93" s="2"/>
      <c r="W93" s="2"/>
      <c r="X93" s="7"/>
      <c r="Y93" s="2"/>
      <c r="Z93" s="2"/>
      <c r="AA93" s="2"/>
      <c r="AB93" s="2"/>
      <c r="AC93" s="2"/>
      <c r="AD93" s="2"/>
      <c r="AE93" s="2"/>
      <c r="AF93" s="2"/>
      <c r="AG93" s="2"/>
      <c r="AH93" s="2"/>
    </row>
  </sheetData>
  <sheetProtection/>
  <mergeCells count="2">
    <mergeCell ref="K3:O3"/>
    <mergeCell ref="K2:O2"/>
  </mergeCells>
  <printOptions/>
  <pageMargins left="0.35433070866141736" right="0.15748031496062992" top="0.7086614173228347" bottom="0.35433070866141736" header="0.31496062992125984" footer="0.31496062992125984"/>
  <pageSetup fitToHeight="0" horizontalDpi="600" verticalDpi="600" orientation="landscape" paperSize="122" scale="47" r:id="rId2"/>
  <colBreaks count="1" manualBreakCount="1">
    <brk id="2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H111"/>
  <sheetViews>
    <sheetView zoomScale="55" zoomScaleNormal="55" zoomScalePageLayoutView="0" workbookViewId="0" topLeftCell="A1">
      <pane xSplit="5" ySplit="9" topLeftCell="Q19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Q32" sqref="Q32"/>
    </sheetView>
  </sheetViews>
  <sheetFormatPr defaultColWidth="9.625" defaultRowHeight="18" customHeight="1"/>
  <cols>
    <col min="1" max="1" width="2.25390625" style="1" customWidth="1"/>
    <col min="2" max="2" width="7.25390625" style="16" customWidth="1"/>
    <col min="3" max="3" width="0.875" style="16" customWidth="1"/>
    <col min="4" max="4" width="40.625" style="16" customWidth="1"/>
    <col min="5" max="5" width="0.875" style="16" customWidth="1"/>
    <col min="6" max="6" width="19.375" style="16" bestFit="1" customWidth="1"/>
    <col min="7" max="7" width="18.875" style="16" bestFit="1" customWidth="1"/>
    <col min="8" max="9" width="19.875" style="16" bestFit="1" customWidth="1"/>
    <col min="10" max="10" width="20.75390625" style="16" bestFit="1" customWidth="1"/>
    <col min="11" max="11" width="26.00390625" style="16" customWidth="1"/>
    <col min="12" max="12" width="20.75390625" style="16" bestFit="1" customWidth="1"/>
    <col min="13" max="13" width="21.375" style="16" bestFit="1" customWidth="1"/>
    <col min="14" max="14" width="22.625" style="16" bestFit="1" customWidth="1"/>
    <col min="15" max="15" width="20.75390625" style="16" bestFit="1" customWidth="1"/>
    <col min="16" max="16" width="19.875" style="16" bestFit="1" customWidth="1"/>
    <col min="17" max="17" width="23.00390625" style="16" bestFit="1" customWidth="1"/>
    <col min="18" max="18" width="20.50390625" style="16" bestFit="1" customWidth="1"/>
    <col min="19" max="19" width="18.875" style="16" bestFit="1" customWidth="1"/>
    <col min="20" max="20" width="20.75390625" style="16" customWidth="1"/>
    <col min="21" max="21" width="23.875" style="1" bestFit="1" customWidth="1"/>
    <col min="22" max="22" width="2.50390625" style="1" customWidth="1"/>
    <col min="23" max="23" width="22.375" style="1" customWidth="1"/>
    <col min="24" max="24" width="1.00390625" style="1" customWidth="1"/>
    <col min="25" max="25" width="20.625" style="1" customWidth="1"/>
    <col min="26" max="26" width="9.625" style="1" customWidth="1"/>
    <col min="27" max="27" width="16.75390625" style="1" customWidth="1"/>
    <col min="28" max="31" width="9.625" style="1" customWidth="1"/>
    <col min="32" max="32" width="10.875" style="1" bestFit="1" customWidth="1"/>
    <col min="33" max="16384" width="9.625" style="1" customWidth="1"/>
  </cols>
  <sheetData>
    <row r="1" spans="16:18" ht="18" customHeight="1">
      <c r="P1" s="20"/>
      <c r="Q1" s="20"/>
      <c r="R1" s="20"/>
    </row>
    <row r="2" spans="2:21" ht="18" customHeight="1">
      <c r="B2" s="36"/>
      <c r="F2" s="37"/>
      <c r="G2" s="37"/>
      <c r="H2" s="37"/>
      <c r="I2" s="37"/>
      <c r="J2" s="37"/>
      <c r="K2" s="37" t="s">
        <v>120</v>
      </c>
      <c r="L2" s="37"/>
      <c r="M2" s="37"/>
      <c r="N2" s="37"/>
      <c r="O2" s="44"/>
      <c r="P2" s="37"/>
      <c r="Q2" s="37"/>
      <c r="R2" s="37"/>
      <c r="S2" s="37"/>
      <c r="T2" s="37"/>
      <c r="U2" s="8"/>
    </row>
    <row r="3" spans="2:21" ht="18" customHeight="1">
      <c r="B3" s="36"/>
      <c r="F3" s="38"/>
      <c r="G3" s="38"/>
      <c r="H3" s="38"/>
      <c r="I3" s="38"/>
      <c r="J3" s="38"/>
      <c r="K3" s="120" t="s">
        <v>102</v>
      </c>
      <c r="L3" s="120"/>
      <c r="M3" s="120"/>
      <c r="N3" s="38"/>
      <c r="O3" s="38"/>
      <c r="P3" s="38"/>
      <c r="Q3" s="38"/>
      <c r="R3" s="38"/>
      <c r="S3" s="38"/>
      <c r="T3" s="38"/>
      <c r="U3" s="9"/>
    </row>
    <row r="4" spans="2:26" ht="18" customHeight="1">
      <c r="B4" s="39"/>
      <c r="S4" s="20"/>
      <c r="T4" s="20"/>
      <c r="U4" s="20"/>
      <c r="V4" s="16"/>
      <c r="W4" s="16"/>
      <c r="X4" s="16"/>
      <c r="Y4" s="16"/>
      <c r="Z4" s="16"/>
    </row>
    <row r="5" spans="2:26" ht="18" customHeight="1">
      <c r="B5" s="39"/>
      <c r="S5" s="20"/>
      <c r="T5" s="20"/>
      <c r="U5" s="20"/>
      <c r="V5" s="16"/>
      <c r="W5" s="16"/>
      <c r="X5" s="16"/>
      <c r="Y5" s="16"/>
      <c r="Z5" s="16"/>
    </row>
    <row r="6" spans="2:20" s="16" customFormat="1" ht="18" customHeight="1">
      <c r="B6" s="31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3"/>
      <c r="T6" s="63"/>
    </row>
    <row r="7" spans="2:23" s="16" customFormat="1" ht="18" customHeight="1">
      <c r="B7" s="17"/>
      <c r="E7" s="18"/>
      <c r="F7" s="15" t="s">
        <v>53</v>
      </c>
      <c r="G7" s="15" t="s">
        <v>54</v>
      </c>
      <c r="H7" s="15" t="s">
        <v>55</v>
      </c>
      <c r="I7" s="15" t="s">
        <v>65</v>
      </c>
      <c r="J7" s="15" t="s">
        <v>66</v>
      </c>
      <c r="K7" s="15" t="s">
        <v>56</v>
      </c>
      <c r="L7" s="15" t="s">
        <v>57</v>
      </c>
      <c r="M7" s="15" t="s">
        <v>58</v>
      </c>
      <c r="N7" s="15" t="s">
        <v>60</v>
      </c>
      <c r="O7" s="15" t="s">
        <v>80</v>
      </c>
      <c r="P7" s="15" t="s">
        <v>61</v>
      </c>
      <c r="Q7" s="15" t="s">
        <v>59</v>
      </c>
      <c r="R7" s="15" t="s">
        <v>62</v>
      </c>
      <c r="S7" s="15" t="s">
        <v>63</v>
      </c>
      <c r="T7" s="15" t="s">
        <v>49</v>
      </c>
      <c r="U7" s="19" t="s">
        <v>50</v>
      </c>
      <c r="W7" s="16" t="s">
        <v>69</v>
      </c>
    </row>
    <row r="8" spans="2:23" s="16" customFormat="1" ht="18" customHeight="1">
      <c r="B8" s="21"/>
      <c r="E8" s="18"/>
      <c r="F8" s="10" t="s">
        <v>81</v>
      </c>
      <c r="G8" s="10" t="s">
        <v>82</v>
      </c>
      <c r="H8" s="10" t="s">
        <v>83</v>
      </c>
      <c r="I8" s="10" t="s">
        <v>84</v>
      </c>
      <c r="J8" s="10" t="s">
        <v>85</v>
      </c>
      <c r="K8" s="10" t="s">
        <v>86</v>
      </c>
      <c r="L8" s="10" t="s">
        <v>87</v>
      </c>
      <c r="M8" s="10" t="s">
        <v>88</v>
      </c>
      <c r="N8" s="10" t="s">
        <v>89</v>
      </c>
      <c r="O8" s="10" t="s">
        <v>90</v>
      </c>
      <c r="P8" s="10" t="s">
        <v>91</v>
      </c>
      <c r="Q8" s="10" t="s">
        <v>99</v>
      </c>
      <c r="R8" s="10" t="s">
        <v>92</v>
      </c>
      <c r="S8" s="10" t="s">
        <v>93</v>
      </c>
      <c r="T8" s="10" t="s">
        <v>94</v>
      </c>
      <c r="U8" s="22" t="s">
        <v>64</v>
      </c>
      <c r="W8" s="16" t="s">
        <v>70</v>
      </c>
    </row>
    <row r="9" spans="1:34" s="53" customFormat="1" ht="24.75" customHeight="1">
      <c r="A9" s="45"/>
      <c r="B9" s="46" t="s">
        <v>0</v>
      </c>
      <c r="C9" s="47"/>
      <c r="D9" s="48" t="s">
        <v>1</v>
      </c>
      <c r="E9" s="49"/>
      <c r="F9" s="50">
        <f aca="true" t="shared" si="0" ref="F9:T9">SUM(F11,F12,F13,F14,F19,F20,F21,F22,F23,F24,F10)</f>
        <v>4290880908</v>
      </c>
      <c r="G9" s="50">
        <f t="shared" si="0"/>
        <v>1883861764</v>
      </c>
      <c r="H9" s="50">
        <f t="shared" si="0"/>
        <v>5292558748</v>
      </c>
      <c r="I9" s="50">
        <f>SUM(I11,I12,I13,I14,I19,I20,I21,I22,I23,I24,I10)</f>
        <v>9712213410</v>
      </c>
      <c r="J9" s="50">
        <f t="shared" si="0"/>
        <v>96068279571</v>
      </c>
      <c r="K9" s="50">
        <f t="shared" si="0"/>
        <v>382008373053</v>
      </c>
      <c r="L9" s="50">
        <f t="shared" si="0"/>
        <v>23920572633</v>
      </c>
      <c r="M9" s="50">
        <f t="shared" si="0"/>
        <v>17504472486</v>
      </c>
      <c r="N9" s="50">
        <f t="shared" si="0"/>
        <v>1086712971</v>
      </c>
      <c r="O9" s="50">
        <f t="shared" si="0"/>
        <v>79567392330</v>
      </c>
      <c r="P9" s="50">
        <f t="shared" si="0"/>
        <v>12173208968</v>
      </c>
      <c r="Q9" s="50">
        <f>SUM(Q11,Q12,Q13,Q14,Q19,Q20,Q21,Q22,Q23,Q24,Q10)</f>
        <v>467613767970</v>
      </c>
      <c r="R9" s="50">
        <f t="shared" si="0"/>
        <v>9798856016</v>
      </c>
      <c r="S9" s="50">
        <f>SUM(S11,S12,S13,S14,S19,S20,S21,S22,S23,S24,S10)</f>
        <v>1289884000</v>
      </c>
      <c r="T9" s="50">
        <f t="shared" si="0"/>
        <v>6819038000</v>
      </c>
      <c r="U9" s="50">
        <f>SUM(U11,U12,U13,U14,U19,U20,U21,U22,U24,U10,U23)</f>
        <v>1119030072828</v>
      </c>
      <c r="V9" s="51"/>
      <c r="W9" s="60">
        <f>SUM(W11,W10,W12,W13,W14,W19,W20,W21,W22,W24,W23)</f>
        <v>1110921150828</v>
      </c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</row>
    <row r="10" spans="1:34" s="18" customFormat="1" ht="22.5" customHeight="1">
      <c r="A10" s="28"/>
      <c r="B10" s="26" t="s">
        <v>37</v>
      </c>
      <c r="D10" s="27" t="s">
        <v>14</v>
      </c>
      <c r="F10" s="12">
        <v>18034968</v>
      </c>
      <c r="G10" s="12">
        <v>5058997</v>
      </c>
      <c r="H10" s="12">
        <v>68409414</v>
      </c>
      <c r="I10" s="12">
        <v>104518030</v>
      </c>
      <c r="J10" s="12">
        <v>112307555</v>
      </c>
      <c r="K10" s="12">
        <v>972587431</v>
      </c>
      <c r="L10" s="12">
        <v>62134786</v>
      </c>
      <c r="M10" s="12">
        <v>43600671</v>
      </c>
      <c r="N10" s="12">
        <v>30206265</v>
      </c>
      <c r="O10" s="12">
        <v>46638154</v>
      </c>
      <c r="P10" s="12">
        <v>164807484</v>
      </c>
      <c r="Q10" s="12">
        <v>10608493</v>
      </c>
      <c r="R10" s="12">
        <v>103502720</v>
      </c>
      <c r="S10" s="12"/>
      <c r="T10" s="12">
        <v>5708000</v>
      </c>
      <c r="U10" s="12">
        <f>SUM(F10:T10)</f>
        <v>1748122968</v>
      </c>
      <c r="V10" s="29"/>
      <c r="W10" s="5">
        <f>+U10-T10-S10</f>
        <v>1742414968</v>
      </c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</row>
    <row r="11" spans="1:34" s="18" customFormat="1" ht="22.5" customHeight="1">
      <c r="A11" s="28"/>
      <c r="B11" s="26" t="s">
        <v>21</v>
      </c>
      <c r="D11" s="27" t="s">
        <v>22</v>
      </c>
      <c r="F11" s="12">
        <v>881423</v>
      </c>
      <c r="G11" s="12">
        <v>408780</v>
      </c>
      <c r="H11" s="12">
        <v>4136174</v>
      </c>
      <c r="I11" s="12">
        <v>12777321</v>
      </c>
      <c r="J11" s="12">
        <v>6892381</v>
      </c>
      <c r="K11" s="12">
        <v>65976463</v>
      </c>
      <c r="L11" s="12">
        <v>4170518</v>
      </c>
      <c r="M11" s="12">
        <v>3312525</v>
      </c>
      <c r="N11" s="12">
        <v>1134576</v>
      </c>
      <c r="O11" s="12">
        <v>1731871</v>
      </c>
      <c r="P11" s="12">
        <v>9193068</v>
      </c>
      <c r="Q11" s="12"/>
      <c r="R11" s="12">
        <v>3085969</v>
      </c>
      <c r="S11" s="12">
        <v>1274000</v>
      </c>
      <c r="T11" s="12"/>
      <c r="U11" s="12">
        <f>SUM(F11:T11)</f>
        <v>114975069</v>
      </c>
      <c r="V11" s="29"/>
      <c r="W11" s="59">
        <f>+U11-T11-S11</f>
        <v>113701069</v>
      </c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</row>
    <row r="12" spans="1:34" s="18" customFormat="1" ht="22.5" customHeight="1">
      <c r="A12" s="28"/>
      <c r="B12" s="26" t="s">
        <v>23</v>
      </c>
      <c r="D12" s="27" t="s">
        <v>24</v>
      </c>
      <c r="F12" s="12"/>
      <c r="G12" s="12"/>
      <c r="H12" s="12"/>
      <c r="I12" s="12">
        <v>30000</v>
      </c>
      <c r="J12" s="12">
        <v>1461824413</v>
      </c>
      <c r="K12" s="12">
        <v>4894194694</v>
      </c>
      <c r="L12" s="12">
        <v>0</v>
      </c>
      <c r="M12" s="12"/>
      <c r="N12" s="12"/>
      <c r="O12" s="12"/>
      <c r="P12" s="12"/>
      <c r="Q12" s="12">
        <v>21650548097</v>
      </c>
      <c r="R12" s="12">
        <v>17773607</v>
      </c>
      <c r="S12" s="12">
        <v>187937000</v>
      </c>
      <c r="T12" s="12"/>
      <c r="U12" s="12">
        <f>SUM(F12:T12)</f>
        <v>28212307811</v>
      </c>
      <c r="V12" s="29"/>
      <c r="W12" s="59">
        <f>+U12-T12-S12</f>
        <v>28024370811</v>
      </c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</row>
    <row r="13" spans="1:34" s="18" customFormat="1" ht="22.5" customHeight="1">
      <c r="A13" s="28"/>
      <c r="B13" s="26" t="s">
        <v>25</v>
      </c>
      <c r="D13" s="27" t="s">
        <v>26</v>
      </c>
      <c r="F13" s="12">
        <v>99242559</v>
      </c>
      <c r="G13" s="12">
        <v>43987229</v>
      </c>
      <c r="H13" s="12">
        <v>198732346</v>
      </c>
      <c r="I13" s="12">
        <v>193425080</v>
      </c>
      <c r="J13" s="12">
        <v>752631451</v>
      </c>
      <c r="K13" s="12">
        <v>5044424048</v>
      </c>
      <c r="L13" s="12">
        <v>329959025</v>
      </c>
      <c r="M13" s="12">
        <v>166328442</v>
      </c>
      <c r="N13" s="12">
        <v>90474322</v>
      </c>
      <c r="O13" s="12">
        <v>255107744</v>
      </c>
      <c r="P13" s="12">
        <v>327947760</v>
      </c>
      <c r="Q13" s="12">
        <v>19722964063</v>
      </c>
      <c r="R13" s="12">
        <v>297227615</v>
      </c>
      <c r="S13" s="12">
        <v>27957000</v>
      </c>
      <c r="T13" s="12">
        <v>74893000</v>
      </c>
      <c r="U13" s="12">
        <f>SUM(F13:T13)</f>
        <v>27625301684</v>
      </c>
      <c r="V13" s="29"/>
      <c r="W13" s="59">
        <f aca="true" t="shared" si="1" ref="W13:W49">+U13-T13-S13</f>
        <v>27522451684</v>
      </c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</row>
    <row r="14" spans="1:34" s="18" customFormat="1" ht="22.5" customHeight="1">
      <c r="A14" s="28"/>
      <c r="B14" s="26" t="s">
        <v>44</v>
      </c>
      <c r="D14" s="27" t="s">
        <v>2</v>
      </c>
      <c r="F14" s="12">
        <f aca="true" t="shared" si="2" ref="F14:R14">SUM(F15,F18)</f>
        <v>3630207000</v>
      </c>
      <c r="G14" s="12">
        <f t="shared" si="2"/>
        <v>1685127000</v>
      </c>
      <c r="H14" s="12">
        <f t="shared" si="2"/>
        <v>4724810000</v>
      </c>
      <c r="I14" s="12">
        <f t="shared" si="2"/>
        <v>7028235000</v>
      </c>
      <c r="J14" s="12">
        <f t="shared" si="2"/>
        <v>67111462592</v>
      </c>
      <c r="K14" s="12">
        <f>SUM(K15,K18)</f>
        <v>339080752123</v>
      </c>
      <c r="L14" s="12">
        <f t="shared" si="2"/>
        <v>18696356471</v>
      </c>
      <c r="M14" s="12">
        <f t="shared" si="2"/>
        <v>12930895439</v>
      </c>
      <c r="N14" s="12">
        <f t="shared" si="2"/>
        <v>856220000</v>
      </c>
      <c r="O14" s="12">
        <f>SUM(O15,O18)</f>
        <v>71628966375</v>
      </c>
      <c r="P14" s="12">
        <f>SUM(P15,P18)</f>
        <v>9819124588</v>
      </c>
      <c r="Q14" s="12">
        <f>SUM(Q15,Q18)</f>
        <v>135259525000</v>
      </c>
      <c r="R14" s="12">
        <f t="shared" si="2"/>
        <v>8083201000</v>
      </c>
      <c r="S14" s="12">
        <f>SUM(S15,S18)</f>
        <v>917000000</v>
      </c>
      <c r="T14" s="12">
        <f>SUM(T15,T18)</f>
        <v>6727059000</v>
      </c>
      <c r="U14" s="12">
        <f>SUM(U15,U18)</f>
        <v>688178941588</v>
      </c>
      <c r="V14" s="29"/>
      <c r="W14" s="5">
        <f>+U14-T14-S14</f>
        <v>680534882588</v>
      </c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</row>
    <row r="15" spans="1:34" s="18" customFormat="1" ht="22.5" customHeight="1">
      <c r="A15" s="28"/>
      <c r="B15" s="26" t="s">
        <v>20</v>
      </c>
      <c r="D15" s="27" t="s">
        <v>45</v>
      </c>
      <c r="F15" s="12">
        <f aca="true" t="shared" si="3" ref="F15:R15">SUM(F16:F17)</f>
        <v>3630207000</v>
      </c>
      <c r="G15" s="12">
        <f t="shared" si="3"/>
        <v>1685127000</v>
      </c>
      <c r="H15" s="12">
        <f t="shared" si="3"/>
        <v>4724810000</v>
      </c>
      <c r="I15" s="12">
        <f t="shared" si="3"/>
        <v>7028235000</v>
      </c>
      <c r="J15" s="12">
        <f t="shared" si="3"/>
        <v>67111462592</v>
      </c>
      <c r="K15" s="12">
        <f>SUM(K16:K17)</f>
        <v>339080752123</v>
      </c>
      <c r="L15" s="12">
        <f t="shared" si="3"/>
        <v>18696356471</v>
      </c>
      <c r="M15" s="12">
        <f t="shared" si="3"/>
        <v>12930895439</v>
      </c>
      <c r="N15" s="12">
        <f t="shared" si="3"/>
        <v>856220000</v>
      </c>
      <c r="O15" s="12">
        <f t="shared" si="3"/>
        <v>71628966375</v>
      </c>
      <c r="P15" s="12">
        <f>SUM(P16:P17)</f>
        <v>9447298000</v>
      </c>
      <c r="Q15" s="12">
        <f>SUM(Q16:Q17)</f>
        <v>135259525000</v>
      </c>
      <c r="R15" s="12">
        <f t="shared" si="3"/>
        <v>8083201000</v>
      </c>
      <c r="S15" s="12">
        <f>SUM(S16:S17)</f>
        <v>917000000</v>
      </c>
      <c r="T15" s="12">
        <f>SUM(T16:T17)</f>
        <v>6727059000</v>
      </c>
      <c r="U15" s="12">
        <f>SUM(U16:U17)</f>
        <v>687807115000</v>
      </c>
      <c r="V15" s="29"/>
      <c r="W15" s="5">
        <f t="shared" si="1"/>
        <v>680163056000</v>
      </c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</row>
    <row r="16" spans="1:34" s="18" customFormat="1" ht="22.5" customHeight="1">
      <c r="A16" s="28"/>
      <c r="B16" s="26"/>
      <c r="D16" s="27" t="s">
        <v>3</v>
      </c>
      <c r="F16" s="12">
        <v>3553563000</v>
      </c>
      <c r="G16" s="12">
        <v>1552114000</v>
      </c>
      <c r="H16" s="12">
        <v>4551000000</v>
      </c>
      <c r="I16" s="12">
        <v>5180000000</v>
      </c>
      <c r="J16" s="12">
        <v>8270000000</v>
      </c>
      <c r="K16" s="12">
        <v>54832079000</v>
      </c>
      <c r="L16" s="12">
        <v>3679181000</v>
      </c>
      <c r="M16" s="12">
        <v>3050000000</v>
      </c>
      <c r="N16" s="12">
        <v>830095000</v>
      </c>
      <c r="O16" s="12">
        <v>3825000000</v>
      </c>
      <c r="P16" s="12">
        <v>7625399000</v>
      </c>
      <c r="Q16" s="12">
        <v>6202525000</v>
      </c>
      <c r="R16" s="12">
        <v>6903000000</v>
      </c>
      <c r="S16" s="12">
        <v>917000000</v>
      </c>
      <c r="T16" s="12">
        <v>4327000000</v>
      </c>
      <c r="U16" s="12">
        <f>SUM(F16:T16)</f>
        <v>115297956000</v>
      </c>
      <c r="V16" s="29"/>
      <c r="W16" s="59">
        <f t="shared" si="1"/>
        <v>110053956000</v>
      </c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</row>
    <row r="17" spans="1:34" s="18" customFormat="1" ht="22.5" customHeight="1">
      <c r="A17" s="28"/>
      <c r="B17" s="26"/>
      <c r="D17" s="27" t="s">
        <v>48</v>
      </c>
      <c r="F17" s="12">
        <v>76644000</v>
      </c>
      <c r="G17" s="12">
        <v>133013000</v>
      </c>
      <c r="H17" s="12">
        <v>173810000</v>
      </c>
      <c r="I17" s="12">
        <v>1848235000</v>
      </c>
      <c r="J17" s="12">
        <v>58841462592</v>
      </c>
      <c r="K17" s="12">
        <v>284248673123</v>
      </c>
      <c r="L17" s="12">
        <v>15017175471</v>
      </c>
      <c r="M17" s="12">
        <v>9880895439</v>
      </c>
      <c r="N17" s="12">
        <v>26125000</v>
      </c>
      <c r="O17" s="12">
        <v>67803966375</v>
      </c>
      <c r="P17" s="12">
        <v>1821899000</v>
      </c>
      <c r="Q17" s="12">
        <v>129057000000</v>
      </c>
      <c r="R17" s="12">
        <v>1180201000</v>
      </c>
      <c r="S17" s="12"/>
      <c r="T17" s="12">
        <v>2400059000</v>
      </c>
      <c r="U17" s="12">
        <f aca="true" t="shared" si="4" ref="U17:U24">SUM(F17:T17)</f>
        <v>572509159000</v>
      </c>
      <c r="V17" s="29"/>
      <c r="W17" s="59">
        <f>+U17-T17-S17</f>
        <v>570109100000</v>
      </c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</row>
    <row r="18" spans="1:34" s="18" customFormat="1" ht="22.5" customHeight="1">
      <c r="A18" s="28"/>
      <c r="B18" s="26" t="s">
        <v>31</v>
      </c>
      <c r="D18" s="27" t="s">
        <v>46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>
        <v>371826588</v>
      </c>
      <c r="Q18" s="12"/>
      <c r="R18" s="12"/>
      <c r="S18" s="12"/>
      <c r="T18" s="12"/>
      <c r="U18" s="12">
        <f t="shared" si="4"/>
        <v>371826588</v>
      </c>
      <c r="V18" s="29"/>
      <c r="W18" s="59">
        <f t="shared" si="1"/>
        <v>371826588</v>
      </c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</row>
    <row r="19" spans="1:34" s="18" customFormat="1" ht="22.5" customHeight="1">
      <c r="A19" s="28"/>
      <c r="B19" s="26" t="s">
        <v>4</v>
      </c>
      <c r="D19" s="27" t="s">
        <v>27</v>
      </c>
      <c r="F19" s="12"/>
      <c r="G19" s="12"/>
      <c r="H19" s="12"/>
      <c r="I19" s="12">
        <v>0</v>
      </c>
      <c r="J19" s="12"/>
      <c r="K19" s="12">
        <v>0</v>
      </c>
      <c r="L19" s="12">
        <v>0</v>
      </c>
      <c r="M19" s="12">
        <v>0</v>
      </c>
      <c r="N19" s="12"/>
      <c r="O19" s="12">
        <v>0</v>
      </c>
      <c r="P19" s="12">
        <v>0</v>
      </c>
      <c r="Q19" s="12"/>
      <c r="R19" s="12">
        <v>0</v>
      </c>
      <c r="S19" s="12"/>
      <c r="T19" s="12">
        <v>11378000</v>
      </c>
      <c r="U19" s="12">
        <f t="shared" si="4"/>
        <v>11378000</v>
      </c>
      <c r="V19" s="29"/>
      <c r="W19" s="5">
        <f t="shared" si="1"/>
        <v>0</v>
      </c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</row>
    <row r="20" spans="1:34" s="18" customFormat="1" ht="22.5" customHeight="1">
      <c r="A20" s="28"/>
      <c r="B20" s="26" t="s">
        <v>71</v>
      </c>
      <c r="D20" s="27" t="s">
        <v>28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>
        <f t="shared" si="4"/>
        <v>0</v>
      </c>
      <c r="V20" s="29"/>
      <c r="W20" s="5">
        <f t="shared" si="1"/>
        <v>0</v>
      </c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</row>
    <row r="21" spans="1:34" s="18" customFormat="1" ht="22.5" customHeight="1">
      <c r="A21" s="28"/>
      <c r="B21" s="26" t="s">
        <v>72</v>
      </c>
      <c r="D21" s="27" t="s">
        <v>29</v>
      </c>
      <c r="F21" s="12">
        <v>249588720</v>
      </c>
      <c r="G21" s="12">
        <v>82111792</v>
      </c>
      <c r="H21" s="12">
        <v>250328548</v>
      </c>
      <c r="I21" s="12">
        <v>254921462</v>
      </c>
      <c r="J21" s="12">
        <v>394363277</v>
      </c>
      <c r="K21" s="12">
        <v>5221244315</v>
      </c>
      <c r="L21" s="12">
        <v>217581222</v>
      </c>
      <c r="M21" s="12">
        <v>821929306</v>
      </c>
      <c r="N21" s="12">
        <v>96696360</v>
      </c>
      <c r="O21" s="12">
        <v>52915212</v>
      </c>
      <c r="P21" s="12">
        <v>531994520</v>
      </c>
      <c r="Q21" s="12">
        <v>109312544</v>
      </c>
      <c r="R21" s="12">
        <v>379824295</v>
      </c>
      <c r="S21" s="12">
        <v>25427000</v>
      </c>
      <c r="T21" s="12"/>
      <c r="U21" s="12">
        <f t="shared" si="4"/>
        <v>8688238573</v>
      </c>
      <c r="V21" s="29"/>
      <c r="W21" s="59">
        <f t="shared" si="1"/>
        <v>8662811573</v>
      </c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</row>
    <row r="22" spans="1:34" s="18" customFormat="1" ht="22.5" customHeight="1">
      <c r="A22" s="28"/>
      <c r="B22" s="26" t="s">
        <v>73</v>
      </c>
      <c r="D22" s="27" t="s">
        <v>51</v>
      </c>
      <c r="F22" s="12"/>
      <c r="G22" s="12"/>
      <c r="H22" s="12"/>
      <c r="I22" s="12">
        <v>0</v>
      </c>
      <c r="J22" s="12"/>
      <c r="K22" s="12"/>
      <c r="L22" s="12"/>
      <c r="M22" s="12"/>
      <c r="N22" s="12">
        <v>0</v>
      </c>
      <c r="O22" s="12"/>
      <c r="P22" s="12"/>
      <c r="Q22" s="12">
        <v>225599057139</v>
      </c>
      <c r="R22" s="12"/>
      <c r="S22" s="12"/>
      <c r="T22" s="12"/>
      <c r="U22" s="12">
        <f t="shared" si="4"/>
        <v>225599057139</v>
      </c>
      <c r="V22" s="29"/>
      <c r="W22" s="59">
        <f>+U22-T22-S22</f>
        <v>225599057139</v>
      </c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</row>
    <row r="23" spans="1:34" s="18" customFormat="1" ht="22.5" customHeight="1">
      <c r="A23" s="28"/>
      <c r="B23" s="26">
        <v>14</v>
      </c>
      <c r="D23" s="27" t="s">
        <v>95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>
        <f t="shared" si="4"/>
        <v>0</v>
      </c>
      <c r="V23" s="29"/>
      <c r="W23" s="5">
        <f t="shared" si="1"/>
        <v>0</v>
      </c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</row>
    <row r="24" spans="1:34" s="18" customFormat="1" ht="22.5" customHeight="1">
      <c r="A24" s="28"/>
      <c r="B24" s="26" t="s">
        <v>74</v>
      </c>
      <c r="D24" s="27" t="s">
        <v>5</v>
      </c>
      <c r="F24" s="12">
        <v>292926238</v>
      </c>
      <c r="G24" s="12">
        <v>67167966</v>
      </c>
      <c r="H24" s="12">
        <v>46142266</v>
      </c>
      <c r="I24" s="12">
        <v>2118306517</v>
      </c>
      <c r="J24" s="12">
        <v>26228797902</v>
      </c>
      <c r="K24" s="12">
        <v>26729193979</v>
      </c>
      <c r="L24" s="12">
        <v>4610370611</v>
      </c>
      <c r="M24" s="12">
        <v>3538406103</v>
      </c>
      <c r="N24" s="12">
        <v>11981448</v>
      </c>
      <c r="O24" s="12">
        <v>7582032974</v>
      </c>
      <c r="P24" s="12">
        <v>1320141548</v>
      </c>
      <c r="Q24" s="12">
        <v>65261752634</v>
      </c>
      <c r="R24" s="12">
        <v>914240810</v>
      </c>
      <c r="S24" s="12">
        <v>130289000</v>
      </c>
      <c r="T24" s="12"/>
      <c r="U24" s="12">
        <f t="shared" si="4"/>
        <v>138851749996</v>
      </c>
      <c r="V24" s="29"/>
      <c r="W24" s="59">
        <f t="shared" si="1"/>
        <v>138721460996</v>
      </c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</row>
    <row r="25" spans="1:34" s="53" customFormat="1" ht="24.75" customHeight="1">
      <c r="A25" s="45"/>
      <c r="B25" s="54"/>
      <c r="C25" s="47"/>
      <c r="D25" s="48" t="s">
        <v>6</v>
      </c>
      <c r="E25" s="49"/>
      <c r="F25" s="61">
        <f>SUM(F26,F27,F28,F29,F30,F31,F32,F41,F42,F46,F47,F48,F49)</f>
        <v>3600979996</v>
      </c>
      <c r="G25" s="61">
        <f aca="true" t="shared" si="5" ref="G25:T25">SUM(G26,G27,G28,G29,G30,G31,G32,G41,G42,G46,G47,G48,G49)</f>
        <v>1713951663</v>
      </c>
      <c r="H25" s="61">
        <f t="shared" si="5"/>
        <v>4811888684</v>
      </c>
      <c r="I25" s="61">
        <f t="shared" si="5"/>
        <v>9276766773</v>
      </c>
      <c r="J25" s="61">
        <f t="shared" si="5"/>
        <v>64160406823</v>
      </c>
      <c r="K25" s="61">
        <f t="shared" si="5"/>
        <v>519682336953</v>
      </c>
      <c r="L25" s="61">
        <f t="shared" si="5"/>
        <v>36784127537</v>
      </c>
      <c r="M25" s="61">
        <f t="shared" si="5"/>
        <v>15967338691</v>
      </c>
      <c r="N25" s="61">
        <f t="shared" si="5"/>
        <v>2657808976</v>
      </c>
      <c r="O25" s="61">
        <f t="shared" si="5"/>
        <v>48657067414</v>
      </c>
      <c r="P25" s="61">
        <f t="shared" si="5"/>
        <v>11600853965</v>
      </c>
      <c r="Q25" s="61">
        <f t="shared" si="5"/>
        <v>461760087253</v>
      </c>
      <c r="R25" s="61">
        <f t="shared" si="5"/>
        <v>9673822276</v>
      </c>
      <c r="S25" s="50">
        <f t="shared" si="5"/>
        <v>1002353000</v>
      </c>
      <c r="T25" s="50">
        <f t="shared" si="5"/>
        <v>6644916000</v>
      </c>
      <c r="U25" s="50">
        <f>SUM(U26,U27,U28,U29,U30,U31,U32,U41,U42,U46,U47,U48,U49)</f>
        <v>1197994706004</v>
      </c>
      <c r="V25" s="52"/>
      <c r="W25" s="60">
        <f>SUM(W26,W27,W28,W29,W30,W31,W32,W41,W42,W46,W47,W48,W49)</f>
        <v>1190347437004</v>
      </c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</row>
    <row r="26" spans="1:34" s="18" customFormat="1" ht="22.5" customHeight="1">
      <c r="A26" s="28"/>
      <c r="B26" s="26" t="s">
        <v>7</v>
      </c>
      <c r="D26" s="27" t="s">
        <v>8</v>
      </c>
      <c r="F26" s="12">
        <v>3209009187</v>
      </c>
      <c r="G26" s="12">
        <v>1473621172</v>
      </c>
      <c r="H26" s="12">
        <v>4189672422</v>
      </c>
      <c r="I26" s="12">
        <v>5563924891</v>
      </c>
      <c r="J26" s="12">
        <v>8358846622</v>
      </c>
      <c r="K26" s="12">
        <v>56033424682</v>
      </c>
      <c r="L26" s="12">
        <v>4183473779</v>
      </c>
      <c r="M26" s="12">
        <v>3128307580</v>
      </c>
      <c r="N26" s="12">
        <v>2459659380</v>
      </c>
      <c r="O26" s="12">
        <v>3292434277</v>
      </c>
      <c r="P26" s="12">
        <v>8255907535</v>
      </c>
      <c r="Q26" s="12">
        <v>6242141017</v>
      </c>
      <c r="R26" s="12">
        <v>7266603575</v>
      </c>
      <c r="S26" s="12">
        <v>849873000</v>
      </c>
      <c r="T26" s="12">
        <v>4469010000</v>
      </c>
      <c r="U26" s="12">
        <f aca="true" t="shared" si="6" ref="U26:U31">SUM(F26:T26)</f>
        <v>118975909119</v>
      </c>
      <c r="V26" s="29"/>
      <c r="W26" s="59">
        <f t="shared" si="1"/>
        <v>113657026119</v>
      </c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</row>
    <row r="27" spans="1:34" s="18" customFormat="1" ht="22.5" customHeight="1">
      <c r="A27" s="28"/>
      <c r="B27" s="26" t="s">
        <v>9</v>
      </c>
      <c r="D27" s="27" t="s">
        <v>10</v>
      </c>
      <c r="F27" s="12">
        <v>92478457</v>
      </c>
      <c r="G27" s="12">
        <v>73984024</v>
      </c>
      <c r="H27" s="12">
        <v>147924435</v>
      </c>
      <c r="I27" s="12">
        <v>227206641</v>
      </c>
      <c r="J27" s="12">
        <v>471274282</v>
      </c>
      <c r="K27" s="12">
        <v>3318363507</v>
      </c>
      <c r="L27" s="12">
        <v>214649335</v>
      </c>
      <c r="M27" s="12">
        <v>104811241</v>
      </c>
      <c r="N27" s="12">
        <v>74946995</v>
      </c>
      <c r="O27" s="12">
        <v>429800203</v>
      </c>
      <c r="P27" s="12">
        <v>1666941556</v>
      </c>
      <c r="Q27" s="12">
        <v>514309062</v>
      </c>
      <c r="R27" s="12">
        <v>489495175</v>
      </c>
      <c r="S27" s="12">
        <v>57553000</v>
      </c>
      <c r="T27" s="12">
        <v>1077519000</v>
      </c>
      <c r="U27" s="12">
        <f t="shared" si="6"/>
        <v>8961256913</v>
      </c>
      <c r="V27" s="29"/>
      <c r="W27" s="59">
        <f t="shared" si="1"/>
        <v>7826184913</v>
      </c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</row>
    <row r="28" spans="1:34" s="18" customFormat="1" ht="22.5" customHeight="1">
      <c r="A28" s="28"/>
      <c r="B28" s="26" t="s">
        <v>11</v>
      </c>
      <c r="D28" s="27" t="s">
        <v>52</v>
      </c>
      <c r="F28" s="12">
        <v>145025512</v>
      </c>
      <c r="G28" s="12">
        <v>40819129</v>
      </c>
      <c r="H28" s="12">
        <v>287948261</v>
      </c>
      <c r="I28" s="12">
        <v>121204634</v>
      </c>
      <c r="J28" s="12">
        <v>184789151</v>
      </c>
      <c r="K28" s="12">
        <v>1830981363</v>
      </c>
      <c r="L28" s="12">
        <v>20508741</v>
      </c>
      <c r="M28" s="12">
        <v>91819651</v>
      </c>
      <c r="N28" s="12">
        <v>52306666</v>
      </c>
      <c r="O28" s="12">
        <v>47622509</v>
      </c>
      <c r="P28" s="12">
        <v>426245946</v>
      </c>
      <c r="Q28" s="12">
        <v>18296666</v>
      </c>
      <c r="R28" s="12">
        <v>46250124</v>
      </c>
      <c r="S28" s="12"/>
      <c r="T28" s="12"/>
      <c r="U28" s="12">
        <f t="shared" si="6"/>
        <v>3313818353</v>
      </c>
      <c r="V28" s="29"/>
      <c r="W28" s="59">
        <f t="shared" si="1"/>
        <v>3313818353</v>
      </c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</row>
    <row r="29" spans="1:34" s="18" customFormat="1" ht="22.5" customHeight="1">
      <c r="A29" s="28"/>
      <c r="B29" s="26" t="s">
        <v>12</v>
      </c>
      <c r="D29" s="27" t="s">
        <v>14</v>
      </c>
      <c r="F29" s="12">
        <v>75129960</v>
      </c>
      <c r="G29" s="12"/>
      <c r="H29" s="12"/>
      <c r="I29" s="12"/>
      <c r="J29" s="12"/>
      <c r="K29" s="12">
        <v>0</v>
      </c>
      <c r="L29" s="12"/>
      <c r="M29" s="12"/>
      <c r="N29" s="12"/>
      <c r="O29" s="12"/>
      <c r="P29" s="12"/>
      <c r="Q29" s="12">
        <v>252647150</v>
      </c>
      <c r="R29" s="12">
        <v>144558000</v>
      </c>
      <c r="S29" s="12"/>
      <c r="T29" s="12"/>
      <c r="U29" s="12">
        <f t="shared" si="6"/>
        <v>472335110</v>
      </c>
      <c r="V29" s="29"/>
      <c r="W29" s="59">
        <f t="shared" si="1"/>
        <v>472335110</v>
      </c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</row>
    <row r="30" spans="1:34" s="18" customFormat="1" ht="22.5" customHeight="1">
      <c r="A30" s="28"/>
      <c r="B30" s="26" t="s">
        <v>13</v>
      </c>
      <c r="D30" s="27" t="s">
        <v>30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28551000</v>
      </c>
      <c r="T30" s="12">
        <v>37664000</v>
      </c>
      <c r="U30" s="12">
        <f t="shared" si="6"/>
        <v>66215000</v>
      </c>
      <c r="V30" s="29"/>
      <c r="W30" s="5">
        <f t="shared" si="1"/>
        <v>0</v>
      </c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</row>
    <row r="31" spans="1:34" s="18" customFormat="1" ht="22.5" customHeight="1">
      <c r="A31" s="28"/>
      <c r="B31" s="26" t="s">
        <v>75</v>
      </c>
      <c r="D31" s="27" t="s">
        <v>67</v>
      </c>
      <c r="F31" s="12"/>
      <c r="G31" s="12"/>
      <c r="H31" s="12"/>
      <c r="I31" s="12"/>
      <c r="J31" s="12">
        <v>2026370401</v>
      </c>
      <c r="K31" s="12">
        <v>257002806</v>
      </c>
      <c r="L31" s="12"/>
      <c r="M31" s="12"/>
      <c r="N31" s="12"/>
      <c r="O31" s="12">
        <v>37612136</v>
      </c>
      <c r="P31" s="12"/>
      <c r="Q31" s="12">
        <v>346724234</v>
      </c>
      <c r="R31" s="12"/>
      <c r="S31" s="12"/>
      <c r="T31" s="12"/>
      <c r="U31" s="12">
        <f t="shared" si="6"/>
        <v>2667709577</v>
      </c>
      <c r="V31" s="29"/>
      <c r="W31" s="59">
        <f t="shared" si="1"/>
        <v>2667709577</v>
      </c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</row>
    <row r="32" spans="1:34" s="16" customFormat="1" ht="22.5" customHeight="1">
      <c r="A32" s="28"/>
      <c r="B32" s="26" t="s">
        <v>76</v>
      </c>
      <c r="C32" s="18"/>
      <c r="D32" s="32" t="s">
        <v>68</v>
      </c>
      <c r="E32" s="18"/>
      <c r="F32" s="12">
        <f aca="true" t="shared" si="7" ref="F32:T32">SUM(F33:F39)</f>
        <v>17367258</v>
      </c>
      <c r="G32" s="12">
        <f t="shared" si="7"/>
        <v>21479110</v>
      </c>
      <c r="H32" s="12">
        <f t="shared" si="7"/>
        <v>95693988</v>
      </c>
      <c r="I32" s="12">
        <f t="shared" si="7"/>
        <v>0</v>
      </c>
      <c r="J32" s="12">
        <f t="shared" si="7"/>
        <v>20064188</v>
      </c>
      <c r="K32" s="12">
        <f t="shared" si="7"/>
        <v>110961705</v>
      </c>
      <c r="L32" s="12">
        <f t="shared" si="7"/>
        <v>21500</v>
      </c>
      <c r="M32" s="12">
        <f t="shared" si="7"/>
        <v>638000</v>
      </c>
      <c r="N32" s="12">
        <f t="shared" si="7"/>
        <v>2640901</v>
      </c>
      <c r="O32" s="12">
        <f t="shared" si="7"/>
        <v>10407336</v>
      </c>
      <c r="P32" s="12">
        <f t="shared" si="7"/>
        <v>218096505</v>
      </c>
      <c r="Q32" s="12">
        <f t="shared" si="7"/>
        <v>5728274</v>
      </c>
      <c r="R32" s="12">
        <f t="shared" si="7"/>
        <v>49939569</v>
      </c>
      <c r="S32" s="12">
        <f t="shared" si="7"/>
        <v>1689000</v>
      </c>
      <c r="T32" s="12">
        <f t="shared" si="7"/>
        <v>1013000</v>
      </c>
      <c r="U32" s="12">
        <f>SUM(U33:U40)</f>
        <v>555740334</v>
      </c>
      <c r="V32" s="7"/>
      <c r="W32" s="5">
        <f t="shared" si="1"/>
        <v>553038334</v>
      </c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1:34" s="18" customFormat="1" ht="22.5" customHeight="1">
      <c r="A33" s="28"/>
      <c r="B33" s="42" t="s">
        <v>20</v>
      </c>
      <c r="C33" s="40"/>
      <c r="D33" s="43" t="s">
        <v>38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>
        <f aca="true" t="shared" si="8" ref="U33:U41">SUM(F33:T33)</f>
        <v>0</v>
      </c>
      <c r="V33" s="29"/>
      <c r="W33" s="5">
        <f t="shared" si="1"/>
        <v>0</v>
      </c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</row>
    <row r="34" spans="1:34" s="18" customFormat="1" ht="22.5" customHeight="1">
      <c r="A34" s="28"/>
      <c r="B34" s="30" t="s">
        <v>39</v>
      </c>
      <c r="D34" s="27" t="s">
        <v>98</v>
      </c>
      <c r="F34" s="12"/>
      <c r="G34" s="12"/>
      <c r="H34" s="12">
        <v>0</v>
      </c>
      <c r="I34" s="12"/>
      <c r="J34" s="12"/>
      <c r="K34" s="12">
        <v>0</v>
      </c>
      <c r="L34" s="12"/>
      <c r="M34" s="12"/>
      <c r="N34" s="12"/>
      <c r="O34" s="12">
        <v>0</v>
      </c>
      <c r="P34" s="12"/>
      <c r="Q34" s="12"/>
      <c r="R34" s="12"/>
      <c r="S34" s="12"/>
      <c r="T34" s="12"/>
      <c r="U34" s="12">
        <f t="shared" si="8"/>
        <v>0</v>
      </c>
      <c r="V34" s="29"/>
      <c r="W34" s="5">
        <f t="shared" si="1"/>
        <v>0</v>
      </c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</row>
    <row r="35" spans="1:34" s="18" customFormat="1" ht="22.5" customHeight="1">
      <c r="A35" s="28"/>
      <c r="B35" s="30" t="s">
        <v>31</v>
      </c>
      <c r="D35" s="27" t="s">
        <v>33</v>
      </c>
      <c r="F35" s="12"/>
      <c r="G35" s="12"/>
      <c r="H35" s="12"/>
      <c r="I35" s="12">
        <v>0</v>
      </c>
      <c r="J35" s="12"/>
      <c r="K35" s="12">
        <v>0</v>
      </c>
      <c r="L35" s="12">
        <v>0</v>
      </c>
      <c r="M35" s="12">
        <v>0</v>
      </c>
      <c r="N35" s="12"/>
      <c r="O35" s="12">
        <v>0</v>
      </c>
      <c r="P35" s="12">
        <v>0</v>
      </c>
      <c r="Q35" s="12"/>
      <c r="R35" s="12">
        <v>0</v>
      </c>
      <c r="S35" s="12"/>
      <c r="T35" s="12"/>
      <c r="U35" s="12">
        <f t="shared" si="8"/>
        <v>0</v>
      </c>
      <c r="V35" s="29"/>
      <c r="W35" s="59">
        <f t="shared" si="1"/>
        <v>0</v>
      </c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</row>
    <row r="36" spans="1:34" s="18" customFormat="1" ht="22.5" customHeight="1">
      <c r="A36" s="28"/>
      <c r="B36" s="30" t="s">
        <v>32</v>
      </c>
      <c r="D36" s="27" t="s">
        <v>34</v>
      </c>
      <c r="F36" s="12"/>
      <c r="G36" s="12">
        <v>478017</v>
      </c>
      <c r="H36" s="12"/>
      <c r="I36" s="12"/>
      <c r="J36" s="12"/>
      <c r="K36" s="12">
        <v>999422</v>
      </c>
      <c r="L36" s="12"/>
      <c r="M36" s="12">
        <v>595000</v>
      </c>
      <c r="N36" s="12"/>
      <c r="O36" s="12">
        <v>0</v>
      </c>
      <c r="P36" s="12"/>
      <c r="Q36" s="12"/>
      <c r="R36" s="12"/>
      <c r="S36" s="12"/>
      <c r="T36" s="12">
        <v>1013000</v>
      </c>
      <c r="U36" s="12">
        <f t="shared" si="8"/>
        <v>3085439</v>
      </c>
      <c r="V36" s="29"/>
      <c r="W36" s="59">
        <f t="shared" si="1"/>
        <v>2072439</v>
      </c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</row>
    <row r="37" spans="1:34" s="18" customFormat="1" ht="22.5" customHeight="1">
      <c r="A37" s="28"/>
      <c r="B37" s="30" t="s">
        <v>37</v>
      </c>
      <c r="D37" s="27" t="s">
        <v>47</v>
      </c>
      <c r="F37" s="12"/>
      <c r="G37" s="12">
        <v>20555666</v>
      </c>
      <c r="H37" s="12"/>
      <c r="I37" s="12"/>
      <c r="J37" s="12"/>
      <c r="K37" s="12">
        <v>109962283</v>
      </c>
      <c r="L37" s="12"/>
      <c r="M37" s="12">
        <v>0</v>
      </c>
      <c r="N37" s="12"/>
      <c r="O37" s="12"/>
      <c r="P37" s="12">
        <v>1626902</v>
      </c>
      <c r="Q37" s="12"/>
      <c r="R37" s="12"/>
      <c r="S37" s="12">
        <v>1689000</v>
      </c>
      <c r="T37" s="12"/>
      <c r="U37" s="12">
        <f t="shared" si="8"/>
        <v>133833851</v>
      </c>
      <c r="V37" s="29"/>
      <c r="W37" s="59">
        <f t="shared" si="1"/>
        <v>132144851</v>
      </c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</row>
    <row r="38" spans="1:34" s="18" customFormat="1" ht="22.5" customHeight="1">
      <c r="A38" s="28"/>
      <c r="B38" s="30" t="s">
        <v>21</v>
      </c>
      <c r="D38" s="27" t="s">
        <v>36</v>
      </c>
      <c r="F38" s="12">
        <v>61547</v>
      </c>
      <c r="G38" s="12">
        <v>445427</v>
      </c>
      <c r="H38" s="12">
        <v>0</v>
      </c>
      <c r="I38" s="12">
        <v>0</v>
      </c>
      <c r="J38" s="12">
        <v>19623859</v>
      </c>
      <c r="K38" s="12">
        <v>0</v>
      </c>
      <c r="L38" s="12">
        <v>0</v>
      </c>
      <c r="M38" s="12">
        <v>0</v>
      </c>
      <c r="N38" s="12">
        <v>2640901</v>
      </c>
      <c r="O38" s="12">
        <v>10407336</v>
      </c>
      <c r="P38" s="12">
        <v>1453221</v>
      </c>
      <c r="Q38" s="12">
        <v>176000</v>
      </c>
      <c r="R38" s="12">
        <v>98570</v>
      </c>
      <c r="S38" s="12"/>
      <c r="T38" s="12"/>
      <c r="U38" s="12">
        <f t="shared" si="8"/>
        <v>34906861</v>
      </c>
      <c r="V38" s="29"/>
      <c r="W38" s="59">
        <f t="shared" si="1"/>
        <v>34906861</v>
      </c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</row>
    <row r="39" spans="1:34" s="18" customFormat="1" ht="22.5" customHeight="1">
      <c r="A39" s="28"/>
      <c r="B39" s="30" t="s">
        <v>23</v>
      </c>
      <c r="D39" s="27" t="s">
        <v>35</v>
      </c>
      <c r="F39" s="12">
        <v>17305711</v>
      </c>
      <c r="G39" s="12">
        <v>0</v>
      </c>
      <c r="H39" s="12">
        <v>95693988</v>
      </c>
      <c r="I39" s="12">
        <v>0</v>
      </c>
      <c r="J39" s="12">
        <v>440329</v>
      </c>
      <c r="K39" s="12">
        <v>0</v>
      </c>
      <c r="L39" s="12">
        <v>21500</v>
      </c>
      <c r="M39" s="12">
        <v>43000</v>
      </c>
      <c r="N39" s="12">
        <v>0</v>
      </c>
      <c r="O39" s="12">
        <v>0</v>
      </c>
      <c r="P39" s="12">
        <v>215016382</v>
      </c>
      <c r="Q39" s="12">
        <v>5552274</v>
      </c>
      <c r="R39" s="12">
        <v>49840999</v>
      </c>
      <c r="S39" s="12"/>
      <c r="T39" s="12"/>
      <c r="U39" s="12">
        <f t="shared" si="8"/>
        <v>383914183</v>
      </c>
      <c r="V39" s="29"/>
      <c r="W39" s="59">
        <f t="shared" si="1"/>
        <v>383914183</v>
      </c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</row>
    <row r="40" spans="1:34" s="18" customFormat="1" ht="22.5" customHeight="1">
      <c r="A40" s="28"/>
      <c r="B40" s="30" t="s">
        <v>96</v>
      </c>
      <c r="D40" s="27" t="s">
        <v>97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>
        <f t="shared" si="8"/>
        <v>0</v>
      </c>
      <c r="V40" s="29"/>
      <c r="W40" s="5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</row>
    <row r="41" spans="1:34" s="18" customFormat="1" ht="22.5" customHeight="1">
      <c r="A41" s="28"/>
      <c r="B41" s="33">
        <v>30</v>
      </c>
      <c r="C41" s="34"/>
      <c r="D41" s="35" t="s">
        <v>100</v>
      </c>
      <c r="F41" s="14"/>
      <c r="G41" s="14"/>
      <c r="H41" s="14"/>
      <c r="I41" s="14">
        <v>0</v>
      </c>
      <c r="J41" s="14"/>
      <c r="K41" s="14"/>
      <c r="L41" s="14"/>
      <c r="M41" s="14"/>
      <c r="N41" s="14"/>
      <c r="O41" s="14"/>
      <c r="P41" s="14"/>
      <c r="Q41" s="14">
        <v>0</v>
      </c>
      <c r="R41" s="14"/>
      <c r="S41" s="14"/>
      <c r="T41" s="14"/>
      <c r="U41" s="12">
        <f t="shared" si="8"/>
        <v>0</v>
      </c>
      <c r="V41" s="29"/>
      <c r="W41" s="5">
        <f t="shared" si="1"/>
        <v>0</v>
      </c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</row>
    <row r="42" spans="1:34" ht="22.5" customHeight="1">
      <c r="A42" s="3"/>
      <c r="B42" s="33" t="s">
        <v>77</v>
      </c>
      <c r="C42" s="34"/>
      <c r="D42" s="35" t="s">
        <v>15</v>
      </c>
      <c r="E42" s="18"/>
      <c r="F42" s="14">
        <f>SUM(F43:F45)</f>
        <v>0</v>
      </c>
      <c r="G42" s="14">
        <f aca="true" t="shared" si="9" ref="G42:U42">SUM(G43:G45)</f>
        <v>0</v>
      </c>
      <c r="H42" s="14">
        <f t="shared" si="9"/>
        <v>0</v>
      </c>
      <c r="I42" s="14">
        <f t="shared" si="9"/>
        <v>1329915107</v>
      </c>
      <c r="J42" s="14">
        <f t="shared" si="9"/>
        <v>30830387429</v>
      </c>
      <c r="K42" s="14">
        <f t="shared" si="9"/>
        <v>345265826263</v>
      </c>
      <c r="L42" s="14">
        <f t="shared" si="9"/>
        <v>26590987052</v>
      </c>
      <c r="M42" s="14">
        <f t="shared" si="9"/>
        <v>9505929852</v>
      </c>
      <c r="N42" s="14">
        <f t="shared" si="9"/>
        <v>30150000</v>
      </c>
      <c r="O42" s="14">
        <f t="shared" si="9"/>
        <v>33265231990</v>
      </c>
      <c r="P42" s="14">
        <f t="shared" si="9"/>
        <v>0</v>
      </c>
      <c r="Q42" s="14">
        <f>SUM(Q43:Q45)</f>
        <v>180925338986</v>
      </c>
      <c r="R42" s="14">
        <f t="shared" si="9"/>
        <v>994878966</v>
      </c>
      <c r="S42" s="14">
        <f t="shared" si="9"/>
        <v>0</v>
      </c>
      <c r="T42" s="14">
        <f t="shared" si="9"/>
        <v>137252000</v>
      </c>
      <c r="U42" s="55">
        <f t="shared" si="9"/>
        <v>628875897645</v>
      </c>
      <c r="V42" s="2"/>
      <c r="W42" s="5">
        <f t="shared" si="1"/>
        <v>628738645645</v>
      </c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8" customFormat="1" ht="22.5" customHeight="1">
      <c r="A43" s="28"/>
      <c r="B43" s="30" t="s">
        <v>20</v>
      </c>
      <c r="D43" s="27" t="s">
        <v>42</v>
      </c>
      <c r="F43" s="12">
        <v>0</v>
      </c>
      <c r="G43" s="12"/>
      <c r="H43" s="12"/>
      <c r="I43" s="12">
        <v>0</v>
      </c>
      <c r="J43" s="12">
        <v>597290014</v>
      </c>
      <c r="K43" s="12">
        <v>1019839380</v>
      </c>
      <c r="L43" s="12">
        <v>11219056</v>
      </c>
      <c r="M43" s="12">
        <v>89360766</v>
      </c>
      <c r="N43" s="12">
        <v>30150000</v>
      </c>
      <c r="O43" s="12"/>
      <c r="P43" s="12"/>
      <c r="Q43" s="12"/>
      <c r="R43" s="12">
        <v>77212671</v>
      </c>
      <c r="S43" s="12"/>
      <c r="T43" s="12"/>
      <c r="U43" s="12">
        <f aca="true" t="shared" si="10" ref="U43:U49">SUM(F43:T43)</f>
        <v>1825071887</v>
      </c>
      <c r="V43" s="29"/>
      <c r="W43" s="59">
        <f t="shared" si="1"/>
        <v>1825071887</v>
      </c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</row>
    <row r="44" spans="1:34" s="18" customFormat="1" ht="22.5" customHeight="1">
      <c r="A44" s="28"/>
      <c r="B44" s="30" t="s">
        <v>39</v>
      </c>
      <c r="D44" s="27" t="s">
        <v>43</v>
      </c>
      <c r="F44" s="12"/>
      <c r="G44" s="12"/>
      <c r="H44" s="12"/>
      <c r="I44" s="12">
        <v>1329915107</v>
      </c>
      <c r="J44" s="12">
        <v>30233097415</v>
      </c>
      <c r="K44" s="12">
        <v>344245986883</v>
      </c>
      <c r="L44" s="12">
        <v>26579767996</v>
      </c>
      <c r="M44" s="12">
        <v>9416569086</v>
      </c>
      <c r="N44" s="12"/>
      <c r="O44" s="12">
        <v>33265231990</v>
      </c>
      <c r="P44" s="12"/>
      <c r="Q44" s="12">
        <v>180925338986</v>
      </c>
      <c r="R44" s="12">
        <v>917666295</v>
      </c>
      <c r="S44" s="12"/>
      <c r="T44" s="12">
        <v>137252000</v>
      </c>
      <c r="U44" s="12">
        <f t="shared" si="10"/>
        <v>627050825758</v>
      </c>
      <c r="V44" s="29"/>
      <c r="W44" s="59">
        <f t="shared" si="1"/>
        <v>626913573758</v>
      </c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</row>
    <row r="45" spans="1:34" s="18" customFormat="1" ht="22.5" customHeight="1">
      <c r="A45" s="28"/>
      <c r="B45" s="30" t="s">
        <v>31</v>
      </c>
      <c r="D45" s="27" t="s">
        <v>101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>
        <f t="shared" si="10"/>
        <v>0</v>
      </c>
      <c r="V45" s="29"/>
      <c r="W45" s="5">
        <f t="shared" si="1"/>
        <v>0</v>
      </c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</row>
    <row r="46" spans="1:34" s="18" customFormat="1" ht="22.5" customHeight="1">
      <c r="A46" s="28"/>
      <c r="B46" s="26" t="s">
        <v>16</v>
      </c>
      <c r="D46" s="27" t="s">
        <v>40</v>
      </c>
      <c r="F46" s="12"/>
      <c r="G46" s="12"/>
      <c r="H46" s="12"/>
      <c r="I46" s="12"/>
      <c r="J46" s="12"/>
      <c r="K46" s="12">
        <v>3640635522</v>
      </c>
      <c r="L46" s="12"/>
      <c r="M46" s="12"/>
      <c r="N46" s="12"/>
      <c r="O46" s="12"/>
      <c r="P46" s="12"/>
      <c r="Q46" s="12"/>
      <c r="R46" s="12"/>
      <c r="S46" s="12"/>
      <c r="T46" s="12"/>
      <c r="U46" s="12">
        <f t="shared" si="10"/>
        <v>3640635522</v>
      </c>
      <c r="V46" s="29"/>
      <c r="W46" s="5">
        <f t="shared" si="1"/>
        <v>3640635522</v>
      </c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</row>
    <row r="47" spans="1:34" s="18" customFormat="1" ht="22.5" customHeight="1">
      <c r="A47" s="28"/>
      <c r="B47" s="26" t="s">
        <v>17</v>
      </c>
      <c r="D47" s="27" t="s">
        <v>18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>
        <v>253452376719</v>
      </c>
      <c r="R47" s="12"/>
      <c r="S47" s="12"/>
      <c r="T47" s="12"/>
      <c r="U47" s="12">
        <f>SUM(F47:T47)</f>
        <v>253452376719</v>
      </c>
      <c r="V47" s="29"/>
      <c r="W47" s="59">
        <f t="shared" si="1"/>
        <v>253452376719</v>
      </c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</row>
    <row r="48" spans="1:34" s="18" customFormat="1" ht="22.5" customHeight="1">
      <c r="A48" s="28"/>
      <c r="B48" s="26" t="s">
        <v>78</v>
      </c>
      <c r="D48" s="27" t="s">
        <v>41</v>
      </c>
      <c r="F48" s="12">
        <v>61969622</v>
      </c>
      <c r="G48" s="12">
        <v>104048228</v>
      </c>
      <c r="H48" s="12">
        <v>90649578</v>
      </c>
      <c r="I48" s="12">
        <v>2034515500</v>
      </c>
      <c r="J48" s="12">
        <v>22268674750</v>
      </c>
      <c r="K48" s="12">
        <v>109225141105</v>
      </c>
      <c r="L48" s="12">
        <v>5774487130</v>
      </c>
      <c r="M48" s="12">
        <v>3135832367</v>
      </c>
      <c r="N48" s="12">
        <v>38105034</v>
      </c>
      <c r="O48" s="12">
        <v>11573958963</v>
      </c>
      <c r="P48" s="12">
        <v>1033662423</v>
      </c>
      <c r="Q48" s="12">
        <v>20002525145</v>
      </c>
      <c r="R48" s="12">
        <v>682096867</v>
      </c>
      <c r="S48" s="12">
        <v>64677000</v>
      </c>
      <c r="T48" s="12">
        <v>922458000</v>
      </c>
      <c r="U48" s="12">
        <f t="shared" si="10"/>
        <v>177012801712</v>
      </c>
      <c r="V48" s="29"/>
      <c r="W48" s="59">
        <f t="shared" si="1"/>
        <v>176025666712</v>
      </c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</row>
    <row r="49" spans="1:34" s="18" customFormat="1" ht="22.5" customHeight="1">
      <c r="A49" s="28"/>
      <c r="B49" s="33" t="s">
        <v>79</v>
      </c>
      <c r="C49" s="34"/>
      <c r="D49" s="35" t="s">
        <v>19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10000</v>
      </c>
      <c r="T49" s="14"/>
      <c r="U49" s="14">
        <f t="shared" si="10"/>
        <v>10000</v>
      </c>
      <c r="V49" s="29"/>
      <c r="W49" s="5">
        <f t="shared" si="1"/>
        <v>0</v>
      </c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</row>
    <row r="50" spans="6:34" ht="25.5" customHeight="1"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4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 hidden="1"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>
        <f>+S9-S25</f>
        <v>287531000</v>
      </c>
      <c r="T51" s="11">
        <f>+T9-T25</f>
        <v>174122000</v>
      </c>
      <c r="U51" s="4">
        <f>+U9-U25</f>
        <v>-78964633176</v>
      </c>
      <c r="V51" s="4">
        <f>+V9-V25</f>
        <v>0</v>
      </c>
      <c r="W51" s="4">
        <f>+W9-W25</f>
        <v>-79426286176</v>
      </c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4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4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4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4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7"/>
      <c r="G58" s="7"/>
      <c r="H58" s="7"/>
      <c r="I58" s="7"/>
      <c r="J58" s="7"/>
      <c r="K58" s="7"/>
      <c r="L58" s="41"/>
      <c r="M58" s="7"/>
      <c r="N58" s="7"/>
      <c r="O58" s="7"/>
      <c r="P58" s="7"/>
      <c r="Q58" s="7"/>
      <c r="R58" s="7"/>
      <c r="S58" s="7"/>
      <c r="T58" s="7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6:34" ht="18" customHeight="1"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6:34" ht="18" customHeight="1"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6:34" ht="18" customHeight="1"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6:34" ht="18" customHeight="1"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6:34" ht="18" customHeight="1"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6:34" ht="18" customHeight="1"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6:34" ht="18" customHeight="1"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6:34" ht="18" customHeight="1"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6:34" ht="18" customHeight="1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6:34" ht="18" customHeight="1"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6:34" ht="18" customHeight="1"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6:34" ht="18" customHeight="1"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6:34" ht="18" customHeight="1"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6:34" ht="18" customHeight="1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6:34" ht="18" customHeight="1"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6:34" ht="18" customHeight="1"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6:34" ht="18" customHeight="1"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6:34" ht="18" customHeight="1"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6:34" ht="18" customHeight="1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6:34" ht="18" customHeight="1"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22:34" ht="18" customHeight="1"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22:34" ht="18" customHeight="1"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22:34" ht="18" customHeight="1"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22:34" ht="18" customHeight="1"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22:34" ht="18" customHeight="1"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22:34" ht="18" customHeight="1"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22:34" ht="18" customHeight="1"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22:34" ht="18" customHeight="1"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22:34" ht="18" customHeight="1"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22:34" ht="18" customHeight="1"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22:34" ht="18" customHeight="1"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22:34" ht="18" customHeight="1"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22:34" ht="18" customHeight="1"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22:34" ht="18" customHeight="1"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22:34" ht="18" customHeight="1"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22:34" ht="18" customHeight="1"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22:34" ht="18" customHeight="1"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22:34" ht="18" customHeight="1"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22:34" ht="18" customHeight="1"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22:34" ht="18" customHeight="1"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</sheetData>
  <sheetProtection/>
  <mergeCells count="1">
    <mergeCell ref="K3:M3"/>
  </mergeCells>
  <printOptions/>
  <pageMargins left="0.15748031496062992" right="0.15748031496062992" top="0.7086614173228347" bottom="0.35433070866141736" header="0.31496062992125984" footer="0.31496062992125984"/>
  <pageSetup fitToHeight="0" horizontalDpi="600" verticalDpi="600" orientation="landscape" scale="47" r:id="rId2"/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MODIFICACIONES PRESUPUESTARIAS DGOP</dc:subject>
  <dc:creator>LILIAN</dc:creator>
  <cp:keywords/>
  <dc:description/>
  <cp:lastModifiedBy>Roberto Peñailillo Guzman (DIRPLAN)</cp:lastModifiedBy>
  <cp:lastPrinted>2022-07-12T18:53:27Z</cp:lastPrinted>
  <dcterms:created xsi:type="dcterms:W3CDTF">1998-06-30T14:14:38Z</dcterms:created>
  <dcterms:modified xsi:type="dcterms:W3CDTF">2023-06-01T16:00:08Z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0x010100305E68ADEE1C284FBD16947B199F6B66</vt:lpwstr>
  </property>
  <property fmtid="{D5CDD505-2E9C-101B-9397-08002B2CF9AE}" pid="3" name="Orden">
    <vt:lpwstr/>
  </property>
</Properties>
</file>