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1" yWindow="5790" windowWidth="13830" windowHeight="7170" tabRatio="642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REGULAR'!$B$2:$U$49</definedName>
    <definedName name="_xlnm.Print_Area" localSheetId="0">'VIGENTE REGULAR'!$B$2:$U$49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<sst xmlns="http://schemas.openxmlformats.org/spreadsheetml/2006/main" count="338" uniqueCount="109">
  <si>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</si>
  <si>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</si>
  <si>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</si>
  <si>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</si>
  <si>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</si>
  <si>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</si>
  <si>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</si>
  <si>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</si>
  <si>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</si>
  <si>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</si>
  <si>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</si>
  <si>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</si>
  <si>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</si>
  <si>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</si>
  <si>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</si>
  <si>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</si>
  <si>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</si>
  <si>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</si>
  <si>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</si>
  <si>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</si>
  <si>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</si>
  <si>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</si>
  <si>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</si>
  <si>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</si>
  <si>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</si>
  <si>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</si>
  <si>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</si>
  <si>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</si>
  <si>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</si>
  <si>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</si>
  <si>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</si>
  <si>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</si>
  <si>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</si>
  <si>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</si>
  <si>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</si>
  <si>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</si>
  <si>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</si>
  <si>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</si>
  <si>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</si>
  <si>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</si>
  <si>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</si>
  <si>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</si>
  <si>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</si>
  <si>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</si>
  <si>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</si>
  <si>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</si>
  <si>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</si>
  <si>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</si>
  <si>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</si>
  <si>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</si>
  <si>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</si>
  <si>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</si>
  <si>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</si>
  <si>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</si>
  <si>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</si>
  <si>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</si>
  <si>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</si>
  <si>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</si>
  <si>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</si>
  <si>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</si>
  <si>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</si>
  <si>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</si>
  <si>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</si>
  <si>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</si>
  <si>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</si>
  <si>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</si>
  <si>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</si>
  <si>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</si>
  <si>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</si>
  <si>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</si>
  <si>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</si>
  <si>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</si>
  <si>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</si>
  <si>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</si>
  <si>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</si>
  <si>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</si>
  <si>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</si>
  <si>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</si>
  <si>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</si>
  <si>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</si>
  <si>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</si>
  <si>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</si>
  <si>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</si>
  <si>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</si>
  <si>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</si>
  <si>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</si>
  <si>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</si>
  <si>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</si>
  <si>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</si>
  <si>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</si>
  <si>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</si>
  <si>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</si>
  <si>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</si>
  <si>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</si>
  <si>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</si>
  <si>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</si>
  <si>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</si>
  <si>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</si>
  <si>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</si>
  <si>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</si>
  <si>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</si>
  <si>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</si>
  <si>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</si>
  <si>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</si>
  <si>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</si>
  <si>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PRESUPUESTO VIGENTE MOP 2021 AL MES DE ABRIL (FONDOS SECTORIALES)</t>
  </si>
  <si>
    <t>PRESUPUESTO EJECUTADO MOP 2021 AL MES DE ABRIL (FONDOS SECTORIALES)</t>
  </si>
  <si>
    <t>PRESUPUESTO EJECUTADO MOP 2021 AL MES DE ABRIL</t>
  </si>
  <si>
    <t>suma regular + fet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</si>
</sst>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3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3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/>
      <protection/>
    </xf>
    <xf numFmtId="164" fontId="44" fillId="0" borderId="0" xfId="0" applyFont="1" applyFill="1" applyAlignment="1">
      <alignment/>
    </xf>
    <xf numFmtId="3" fontId="7" fillId="0" borderId="24" xfId="0" applyNumberFormat="1" applyFont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2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48" applyFont="1" applyFill="1" applyAlignment="1">
      <alignment/>
    </xf>
    <xf numFmtId="37" fontId="6" fillId="34" borderId="0" xfId="0" applyNumberFormat="1" applyFont="1" applyFill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25" fillId="0" borderId="0" xfId="0" applyFont="1" applyFill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3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zoomScale="55" zoomScaleNormal="55" zoomScalePageLayoutView="0" workbookViewId="0" topLeftCell="A1">
      <selection activeCell="B2" sqref="B2:U49"/>
    </sheetView>
  </sheetViews>
  <sheetFormatPr defaultColWidth="9.625" defaultRowHeight="18" customHeight="1"/>
  <cols>
    <col min="1" max="1" width="1.875" style="1" customWidth="1"/>
    <col min="2" max="2" width="7.25390625" style="16" customWidth="1"/>
    <col min="3" max="3" width="0.875" style="16" customWidth="1"/>
    <col min="4" max="4" width="40.375" style="16" customWidth="1"/>
    <col min="5" max="5" width="0.74609375" style="16" customWidth="1"/>
    <col min="6" max="20" width="18.625" style="16" customWidth="1"/>
    <col min="21" max="21" width="18.625" style="1" customWidth="1"/>
    <col min="22" max="22" width="1.37890625" style="1" customWidth="1"/>
    <col min="23" max="23" width="18.375" style="1" hidden="1" customWidth="1"/>
    <col min="24" max="24" width="18.625" style="16" hidden="1" customWidth="1"/>
    <col min="25" max="25" width="17.125" style="68" hidden="1" customWidth="1"/>
    <col min="26" max="26" width="9.625" style="1" hidden="1" customWidth="1"/>
    <col min="27" max="27" width="16.75390625" style="1" customWidth="1"/>
    <col min="28" max="28" width="9.625" style="1" customWidth="1"/>
    <col min="29" max="29" width="23.375" style="1" customWidth="1"/>
    <col min="30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1" ht="18" customHeight="1">
      <c r="B2" s="35"/>
      <c r="F2" s="36"/>
      <c r="G2" s="36"/>
      <c r="H2" s="36"/>
      <c r="I2" s="36"/>
      <c r="J2" s="36"/>
      <c r="K2" s="72" t="s">
        <v>105</v>
      </c>
      <c r="L2" s="36"/>
      <c r="M2" s="36"/>
      <c r="N2" s="36"/>
      <c r="O2" s="36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3" t="s">
        <v>104</v>
      </c>
      <c r="L3" s="73"/>
      <c r="M3" s="73"/>
      <c r="N3" s="73"/>
      <c r="O3" s="73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Y4" s="69"/>
      <c r="Z4" s="16"/>
    </row>
    <row r="5" spans="2:26" ht="18" customHeight="1">
      <c r="B5" s="38"/>
      <c r="S5" s="20"/>
      <c r="T5" s="20"/>
      <c r="U5" s="20"/>
      <c r="V5" s="16"/>
      <c r="W5" s="16"/>
      <c r="Y5" s="69"/>
      <c r="Z5" s="16"/>
    </row>
    <row r="6" spans="2:25" s="16" customFormat="1" ht="18" customHeight="1">
      <c r="B6" s="30"/>
      <c r="F6" s="64">
        <f>+F9-F25</f>
        <v>0</v>
      </c>
      <c r="G6" s="64">
        <f aca="true" t="shared" si="0" ref="G6:R6">+G9-G25</f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64">
        <f t="shared" si="0"/>
        <v>0</v>
      </c>
      <c r="N6" s="64">
        <f t="shared" si="0"/>
        <v>0</v>
      </c>
      <c r="O6" s="64">
        <f t="shared" si="0"/>
        <v>0</v>
      </c>
      <c r="P6" s="64">
        <f t="shared" si="0"/>
        <v>0</v>
      </c>
      <c r="Q6" s="64">
        <f t="shared" si="0"/>
        <v>0</v>
      </c>
      <c r="R6" s="64">
        <f t="shared" si="0"/>
        <v>0</v>
      </c>
      <c r="Y6" s="69"/>
    </row>
    <row r="7" spans="2:25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57" t="s">
        <v>103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  <c r="Y7" s="69"/>
    </row>
    <row r="8" spans="2:25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  <c r="Y8" s="69" t="s">
        <v>108</v>
      </c>
    </row>
    <row r="9" spans="1:34" s="24" customFormat="1" ht="24.75" customHeight="1">
      <c r="A9" s="23"/>
      <c r="B9" s="45" t="s">
        <v>0</v>
      </c>
      <c r="C9" s="46"/>
      <c r="D9" s="47" t="s">
        <v>1</v>
      </c>
      <c r="E9" s="48"/>
      <c r="F9" s="49">
        <f>+SUM(F10:F14,F19:F24)</f>
        <v>6628328</v>
      </c>
      <c r="G9" s="49">
        <f aca="true" t="shared" si="1" ref="G9:T9">+SUM(G10:G14,G19:G24)</f>
        <v>3237299</v>
      </c>
      <c r="H9" s="49">
        <f t="shared" si="1"/>
        <v>8262913</v>
      </c>
      <c r="I9" s="49">
        <f t="shared" si="1"/>
        <v>24553474</v>
      </c>
      <c r="J9" s="49">
        <f t="shared" si="1"/>
        <v>157619085</v>
      </c>
      <c r="K9" s="49">
        <f t="shared" si="1"/>
        <v>1182498981</v>
      </c>
      <c r="L9" s="49">
        <f t="shared" si="1"/>
        <v>85099471</v>
      </c>
      <c r="M9" s="49">
        <f t="shared" si="1"/>
        <v>66467704</v>
      </c>
      <c r="N9" s="49">
        <f t="shared" si="1"/>
        <v>5200191</v>
      </c>
      <c r="O9" s="49">
        <f t="shared" si="1"/>
        <v>149368743</v>
      </c>
      <c r="P9" s="49">
        <f>+SUM(P10:P14,P19:P24)</f>
        <v>22500644</v>
      </c>
      <c r="Q9" s="49">
        <f t="shared" si="1"/>
        <v>870643202</v>
      </c>
      <c r="R9" s="49">
        <f t="shared" si="1"/>
        <v>20967589</v>
      </c>
      <c r="S9" s="49">
        <f t="shared" si="1"/>
        <v>2201224</v>
      </c>
      <c r="T9" s="49">
        <f t="shared" si="1"/>
        <v>11835878</v>
      </c>
      <c r="U9" s="49">
        <f>SUM(U11,U12,U13,U14,U19,U20,U21,U22,U24,U10,U23)</f>
        <v>2617084726</v>
      </c>
      <c r="V9" s="60"/>
      <c r="W9" s="59">
        <f>SUM(W11,W10,W12,W13,W14,W19,W20,W21,W22,W24,W23)</f>
        <v>2603047624</v>
      </c>
      <c r="X9" s="6"/>
      <c r="Y9" s="59" t="e">
        <f>SUM(Y11,Y10,Y12,Y13,Y14,Y19,Y20,Y21,Y22,Y24,Y23)</f>
        <v>#REF!</v>
      </c>
      <c r="Z9" s="6"/>
      <c r="AA9" s="6"/>
      <c r="AB9" s="6"/>
      <c r="AC9" s="6"/>
      <c r="AD9" s="6"/>
      <c r="AE9" s="6"/>
      <c r="AF9" s="6"/>
      <c r="AG9" s="6"/>
      <c r="AH9" s="6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455147</v>
      </c>
      <c r="T10" s="12"/>
      <c r="U10" s="12">
        <f>SUM(F10:T10)</f>
        <v>455147</v>
      </c>
      <c r="V10" s="67"/>
      <c r="W10" s="5">
        <f>+U10-T10-S10</f>
        <v>0</v>
      </c>
      <c r="X10" s="28"/>
      <c r="Y10" s="70">
        <f aca="true" t="shared" si="2" ref="Y10:Y24">SUM(W10:X10)</f>
        <v>0</v>
      </c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664</v>
      </c>
      <c r="G11" s="12">
        <v>805</v>
      </c>
      <c r="H11" s="12">
        <v>9110</v>
      </c>
      <c r="I11" s="12">
        <v>26616</v>
      </c>
      <c r="J11" s="12">
        <v>14402</v>
      </c>
      <c r="K11" s="12">
        <v>102250</v>
      </c>
      <c r="L11" s="12">
        <v>8194</v>
      </c>
      <c r="M11" s="12">
        <v>7158</v>
      </c>
      <c r="N11" s="12">
        <v>2790</v>
      </c>
      <c r="O11" s="12">
        <v>0</v>
      </c>
      <c r="P11" s="12">
        <v>20450</v>
      </c>
      <c r="Q11" s="12"/>
      <c r="R11" s="12">
        <v>5624</v>
      </c>
      <c r="S11" s="12">
        <v>2863</v>
      </c>
      <c r="T11" s="12"/>
      <c r="U11" s="12">
        <f>SUM(F11:T11)</f>
        <v>200926</v>
      </c>
      <c r="V11" s="28"/>
      <c r="W11" s="5">
        <f>+U11-T11-S11</f>
        <v>198063</v>
      </c>
      <c r="X11" s="28"/>
      <c r="Y11" s="70">
        <f t="shared" si="2"/>
        <v>198063</v>
      </c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1039</v>
      </c>
      <c r="J12" s="12">
        <v>1049</v>
      </c>
      <c r="K12" s="12">
        <v>8026375</v>
      </c>
      <c r="L12" s="12">
        <v>1534</v>
      </c>
      <c r="M12" s="12"/>
      <c r="N12" s="12"/>
      <c r="O12" s="12"/>
      <c r="P12" s="12"/>
      <c r="Q12" s="12">
        <v>19431852</v>
      </c>
      <c r="R12" s="12"/>
      <c r="S12" s="12">
        <v>444922</v>
      </c>
      <c r="T12" s="12"/>
      <c r="U12" s="12">
        <f>SUM(F12:T12)</f>
        <v>27906771</v>
      </c>
      <c r="V12" s="28"/>
      <c r="W12" s="5">
        <f>+U12-T12-S12</f>
        <v>27461849</v>
      </c>
      <c r="X12" s="28"/>
      <c r="Y12" s="70">
        <f t="shared" si="2"/>
        <v>27461849</v>
      </c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73620</v>
      </c>
      <c r="G13" s="12">
        <v>67546</v>
      </c>
      <c r="H13" s="12">
        <v>61350</v>
      </c>
      <c r="I13" s="12">
        <v>159850</v>
      </c>
      <c r="J13" s="12">
        <v>178975</v>
      </c>
      <c r="K13" s="12">
        <v>3086519</v>
      </c>
      <c r="L13" s="12">
        <v>179410</v>
      </c>
      <c r="M13" s="12">
        <v>258590</v>
      </c>
      <c r="N13" s="12">
        <v>56990</v>
      </c>
      <c r="O13" s="12">
        <v>102916</v>
      </c>
      <c r="P13" s="12">
        <v>406864</v>
      </c>
      <c r="Q13" s="12">
        <v>9938604</v>
      </c>
      <c r="R13" s="12">
        <v>35788</v>
      </c>
      <c r="S13" s="12">
        <v>10225</v>
      </c>
      <c r="T13" s="12">
        <v>82823</v>
      </c>
      <c r="U13" s="12">
        <f>SUM(F13:T13)</f>
        <v>14700070</v>
      </c>
      <c r="V13" s="28"/>
      <c r="W13" s="5">
        <f aca="true" t="shared" si="3" ref="W13:W49">+U13-T13-S13</f>
        <v>14607022</v>
      </c>
      <c r="X13" s="28"/>
      <c r="Y13" s="70">
        <f t="shared" si="2"/>
        <v>14607022</v>
      </c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4" ref="F14:R14">SUM(F15,F18)</f>
        <v>6549044</v>
      </c>
      <c r="G14" s="12">
        <f t="shared" si="4"/>
        <v>3166948</v>
      </c>
      <c r="H14" s="12">
        <f t="shared" si="4"/>
        <v>8189453</v>
      </c>
      <c r="I14" s="12">
        <f t="shared" si="4"/>
        <v>22861430</v>
      </c>
      <c r="J14" s="12">
        <f t="shared" si="4"/>
        <v>157414659</v>
      </c>
      <c r="K14" s="12">
        <f>SUM(K15,K18)</f>
        <v>1169663837</v>
      </c>
      <c r="L14" s="12">
        <f t="shared" si="4"/>
        <v>84900333</v>
      </c>
      <c r="M14" s="12">
        <f t="shared" si="4"/>
        <v>66191956</v>
      </c>
      <c r="N14" s="12">
        <f t="shared" si="4"/>
        <v>796057</v>
      </c>
      <c r="O14" s="12">
        <f>SUM(O15,O18)</f>
        <v>149255827</v>
      </c>
      <c r="P14" s="12">
        <f>SUM(P15,P18)</f>
        <v>22063330</v>
      </c>
      <c r="Q14" s="12">
        <f>SUM(Q15,Q18)</f>
        <v>330780668</v>
      </c>
      <c r="R14" s="12">
        <f t="shared" si="4"/>
        <v>20868119</v>
      </c>
      <c r="S14" s="12">
        <f>SUM(S15,S18)</f>
        <v>1277954</v>
      </c>
      <c r="T14" s="12">
        <f>SUM(T15,T18)</f>
        <v>11743055</v>
      </c>
      <c r="U14" s="12">
        <f>SUM(U15,U18)</f>
        <v>2055722670</v>
      </c>
      <c r="V14" s="28"/>
      <c r="W14" s="5">
        <f>+U14-T14-S14</f>
        <v>2042701661</v>
      </c>
      <c r="X14" s="28"/>
      <c r="Y14" s="70">
        <f t="shared" si="2"/>
        <v>2042701661</v>
      </c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5" ref="F15:R15">SUM(F16:F17)</f>
        <v>6549044</v>
      </c>
      <c r="G15" s="12">
        <f t="shared" si="5"/>
        <v>3166948</v>
      </c>
      <c r="H15" s="12">
        <f t="shared" si="5"/>
        <v>8189453</v>
      </c>
      <c r="I15" s="12">
        <f t="shared" si="5"/>
        <v>22861430</v>
      </c>
      <c r="J15" s="12">
        <f t="shared" si="5"/>
        <v>157414659</v>
      </c>
      <c r="K15" s="12">
        <f>SUM(K16:K17)</f>
        <v>1169663837</v>
      </c>
      <c r="L15" s="12">
        <f t="shared" si="5"/>
        <v>84900333</v>
      </c>
      <c r="M15" s="12">
        <f t="shared" si="5"/>
        <v>66191956</v>
      </c>
      <c r="N15" s="12">
        <f t="shared" si="5"/>
        <v>796057</v>
      </c>
      <c r="O15" s="12">
        <f t="shared" si="5"/>
        <v>149255827</v>
      </c>
      <c r="P15" s="12">
        <f t="shared" si="5"/>
        <v>21351428</v>
      </c>
      <c r="Q15" s="12">
        <f>SUM(Q16:Q17)</f>
        <v>330780668</v>
      </c>
      <c r="R15" s="12">
        <f t="shared" si="5"/>
        <v>20868119</v>
      </c>
      <c r="S15" s="12">
        <f>SUM(S16:S17)</f>
        <v>1277954</v>
      </c>
      <c r="T15" s="12">
        <f>SUM(T16:T17)</f>
        <v>11743055</v>
      </c>
      <c r="U15" s="12">
        <f>SUM(U16:U17)</f>
        <v>2055010768</v>
      </c>
      <c r="V15" s="28"/>
      <c r="W15" s="5">
        <f t="shared" si="3"/>
        <v>2041989759</v>
      </c>
      <c r="X15" s="28"/>
      <c r="Y15" s="70">
        <f t="shared" si="2"/>
        <v>2041989759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6177252</v>
      </c>
      <c r="G16" s="12">
        <v>2989470</v>
      </c>
      <c r="H16" s="12">
        <v>7765663</v>
      </c>
      <c r="I16" s="12">
        <v>10502510</v>
      </c>
      <c r="J16" s="12">
        <v>15640480</v>
      </c>
      <c r="K16" s="12">
        <v>101650511</v>
      </c>
      <c r="L16" s="12">
        <v>7916733</v>
      </c>
      <c r="M16" s="12">
        <v>5839459</v>
      </c>
      <c r="N16" s="12"/>
      <c r="O16" s="12">
        <v>6378749</v>
      </c>
      <c r="P16" s="12">
        <v>16533647</v>
      </c>
      <c r="Q16" s="12">
        <v>11736865</v>
      </c>
      <c r="R16" s="12">
        <v>14174761</v>
      </c>
      <c r="S16" s="12">
        <v>1277954</v>
      </c>
      <c r="T16" s="12">
        <v>7863299</v>
      </c>
      <c r="U16" s="12">
        <f aca="true" t="shared" si="6" ref="U16:U24">SUM(F16:T16)</f>
        <v>216447353</v>
      </c>
      <c r="V16" s="28"/>
      <c r="W16" s="5">
        <f t="shared" si="3"/>
        <v>207306100</v>
      </c>
      <c r="X16" s="28"/>
      <c r="Y16" s="70">
        <f t="shared" si="2"/>
        <v>207306100</v>
      </c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371792</v>
      </c>
      <c r="G17" s="12">
        <v>177478</v>
      </c>
      <c r="H17" s="12">
        <v>423790</v>
      </c>
      <c r="I17" s="12">
        <v>12358920</v>
      </c>
      <c r="J17" s="12">
        <v>141774179</v>
      </c>
      <c r="K17" s="12">
        <v>1068013326</v>
      </c>
      <c r="L17" s="12">
        <v>76983600</v>
      </c>
      <c r="M17" s="12">
        <v>60352497</v>
      </c>
      <c r="N17" s="12">
        <v>796057</v>
      </c>
      <c r="O17" s="12">
        <v>142877078</v>
      </c>
      <c r="P17" s="12">
        <v>4817781</v>
      </c>
      <c r="Q17" s="12">
        <v>319043803</v>
      </c>
      <c r="R17" s="12">
        <v>6693358</v>
      </c>
      <c r="S17" s="12"/>
      <c r="T17" s="12">
        <v>3879756</v>
      </c>
      <c r="U17" s="12">
        <f t="shared" si="6"/>
        <v>1838563415</v>
      </c>
      <c r="V17" s="28"/>
      <c r="W17" s="5">
        <f t="shared" si="3"/>
        <v>1834683659</v>
      </c>
      <c r="X17" s="28"/>
      <c r="Y17" s="70">
        <f t="shared" si="2"/>
        <v>1834683659</v>
      </c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711902</v>
      </c>
      <c r="Q18" s="12"/>
      <c r="R18" s="12"/>
      <c r="S18" s="12"/>
      <c r="T18" s="12"/>
      <c r="U18" s="12">
        <f t="shared" si="6"/>
        <v>711902</v>
      </c>
      <c r="V18" s="28"/>
      <c r="W18" s="5">
        <f t="shared" si="3"/>
        <v>711902</v>
      </c>
      <c r="X18" s="28"/>
      <c r="Y18" s="70">
        <f t="shared" si="2"/>
        <v>711902</v>
      </c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6"/>
        <v>0</v>
      </c>
      <c r="V19" s="28"/>
      <c r="W19" s="5">
        <f t="shared" si="3"/>
        <v>0</v>
      </c>
      <c r="X19" s="28"/>
      <c r="Y19" s="70">
        <f t="shared" si="2"/>
        <v>0</v>
      </c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6"/>
        <v>0</v>
      </c>
      <c r="V20" s="28"/>
      <c r="W20" s="5">
        <f t="shared" si="3"/>
        <v>0</v>
      </c>
      <c r="X20" s="28"/>
      <c r="Y20" s="70">
        <f t="shared" si="2"/>
        <v>0</v>
      </c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48058</v>
      </c>
      <c r="S21" s="12">
        <v>5113</v>
      </c>
      <c r="T21" s="12"/>
      <c r="U21" s="12">
        <f t="shared" si="6"/>
        <v>53171</v>
      </c>
      <c r="V21" s="28"/>
      <c r="W21" s="5">
        <f t="shared" si="3"/>
        <v>48058</v>
      </c>
      <c r="X21" s="28"/>
      <c r="Y21" s="70">
        <f t="shared" si="2"/>
        <v>48058</v>
      </c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1494539</v>
      </c>
      <c r="J22" s="12"/>
      <c r="K22" s="12">
        <v>1520000</v>
      </c>
      <c r="L22" s="12"/>
      <c r="M22" s="12"/>
      <c r="N22" s="12">
        <v>4334354</v>
      </c>
      <c r="O22" s="12"/>
      <c r="P22" s="12"/>
      <c r="Q22" s="12">
        <v>510482079</v>
      </c>
      <c r="R22" s="12"/>
      <c r="S22" s="12"/>
      <c r="T22" s="12"/>
      <c r="U22" s="12">
        <f t="shared" si="6"/>
        <v>517830972</v>
      </c>
      <c r="V22" s="28"/>
      <c r="W22" s="65">
        <f t="shared" si="3"/>
        <v>517830972</v>
      </c>
      <c r="X22" s="66" t="e">
        <f>+#REF!</f>
        <v>#REF!</v>
      </c>
      <c r="Y22" s="70" t="e">
        <f>SUM(W22:X22)</f>
        <v>#REF!</v>
      </c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6"/>
        <v>0</v>
      </c>
      <c r="V23" s="28"/>
      <c r="W23" s="5">
        <f t="shared" si="3"/>
        <v>0</v>
      </c>
      <c r="X23" s="28"/>
      <c r="Y23" s="70">
        <f t="shared" si="2"/>
        <v>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5000</v>
      </c>
      <c r="G24" s="12">
        <v>2000</v>
      </c>
      <c r="H24" s="12">
        <v>3000</v>
      </c>
      <c r="I24" s="12">
        <v>10000</v>
      </c>
      <c r="J24" s="12">
        <v>10000</v>
      </c>
      <c r="K24" s="12">
        <v>100000</v>
      </c>
      <c r="L24" s="12">
        <v>10000</v>
      </c>
      <c r="M24" s="12">
        <v>10000</v>
      </c>
      <c r="N24" s="12">
        <v>10000</v>
      </c>
      <c r="O24" s="12">
        <v>10000</v>
      </c>
      <c r="P24" s="12">
        <v>10000</v>
      </c>
      <c r="Q24" s="12">
        <v>9999</v>
      </c>
      <c r="R24" s="12">
        <v>10000</v>
      </c>
      <c r="S24" s="12">
        <v>5000</v>
      </c>
      <c r="T24" s="12">
        <v>10000</v>
      </c>
      <c r="U24" s="12">
        <f t="shared" si="6"/>
        <v>214999</v>
      </c>
      <c r="V24" s="28"/>
      <c r="W24" s="5">
        <f t="shared" si="3"/>
        <v>199999</v>
      </c>
      <c r="X24" s="28"/>
      <c r="Y24" s="70">
        <f t="shared" si="2"/>
        <v>199999</v>
      </c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24" customFormat="1" ht="24.75" customHeight="1">
      <c r="A25" s="23"/>
      <c r="B25" s="53"/>
      <c r="C25" s="46"/>
      <c r="D25" s="47" t="s">
        <v>6</v>
      </c>
      <c r="E25" s="48"/>
      <c r="F25" s="49">
        <f>SUM(F26,F27,F28,F29,F30,F31,F32,F41,F42,F46,F47,F48,F49)</f>
        <v>6628328</v>
      </c>
      <c r="G25" s="49">
        <f aca="true" t="shared" si="7" ref="G25:U25">SUM(G26,G27,G28,G29,G30,G31,G32,G41,G42,G46,G47,G48,G49)</f>
        <v>3237299</v>
      </c>
      <c r="H25" s="49">
        <f t="shared" si="7"/>
        <v>8262913</v>
      </c>
      <c r="I25" s="49">
        <f t="shared" si="7"/>
        <v>24553474</v>
      </c>
      <c r="J25" s="49">
        <f t="shared" si="7"/>
        <v>157619085</v>
      </c>
      <c r="K25" s="49">
        <f t="shared" si="7"/>
        <v>1182498981</v>
      </c>
      <c r="L25" s="49">
        <f t="shared" si="7"/>
        <v>85099471</v>
      </c>
      <c r="M25" s="49">
        <f t="shared" si="7"/>
        <v>66467704</v>
      </c>
      <c r="N25" s="49">
        <f t="shared" si="7"/>
        <v>5200191</v>
      </c>
      <c r="O25" s="49">
        <f t="shared" si="7"/>
        <v>149368743</v>
      </c>
      <c r="P25" s="49">
        <f t="shared" si="7"/>
        <v>22500644</v>
      </c>
      <c r="Q25" s="49">
        <f t="shared" si="7"/>
        <v>870643202</v>
      </c>
      <c r="R25" s="49">
        <f>SUM(R26,R27,R28,R29,R30,R31,R32,R41,R42,R46,R47,R48,R49)</f>
        <v>20967589</v>
      </c>
      <c r="S25" s="49">
        <f t="shared" si="7"/>
        <v>2201224</v>
      </c>
      <c r="T25" s="49">
        <f>SUM(T26,T27,T28,T29,T30,T31,T32,T41,T42,T46,T47,T48,T49)</f>
        <v>11835878</v>
      </c>
      <c r="U25" s="49">
        <f t="shared" si="7"/>
        <v>2617084726</v>
      </c>
      <c r="V25" s="6"/>
      <c r="W25" s="61">
        <f>SUM(W26,W27,W28,W29,W30,W31,W32,W41:W42,W46,W47,W48,W49)</f>
        <v>2603047624</v>
      </c>
      <c r="X25" s="62"/>
      <c r="Y25" s="61" t="e">
        <f>SUM(Y26,Y27,Y28,Y29,Y30,Y31,Y32,Y41:Y42,Y46,Y47,Y48,Y49)</f>
        <v>#REF!</v>
      </c>
      <c r="Z25" s="62"/>
      <c r="AA25" s="6"/>
      <c r="AB25" s="6"/>
      <c r="AC25" s="6"/>
      <c r="AD25" s="6"/>
      <c r="AE25" s="6"/>
      <c r="AF25" s="6"/>
      <c r="AG25" s="6"/>
      <c r="AH25" s="6"/>
    </row>
    <row r="26" spans="1:34" s="18" customFormat="1" ht="22.5" customHeight="1">
      <c r="A26" s="27"/>
      <c r="B26" s="25" t="s">
        <v>7</v>
      </c>
      <c r="D26" s="26" t="s">
        <v>8</v>
      </c>
      <c r="F26" s="12">
        <v>6177252</v>
      </c>
      <c r="G26" s="12">
        <v>2989470</v>
      </c>
      <c r="H26" s="12">
        <v>7765663</v>
      </c>
      <c r="I26" s="12">
        <v>10502509.999999998</v>
      </c>
      <c r="J26" s="12">
        <v>15640480</v>
      </c>
      <c r="K26" s="12">
        <v>101650511.00000001</v>
      </c>
      <c r="L26" s="12">
        <v>7916732.999999998</v>
      </c>
      <c r="M26" s="12">
        <v>5839459</v>
      </c>
      <c r="N26" s="12">
        <v>4740470</v>
      </c>
      <c r="O26" s="12">
        <v>6378749</v>
      </c>
      <c r="P26" s="12">
        <v>16533647.000000002</v>
      </c>
      <c r="Q26" s="12">
        <v>11736865</v>
      </c>
      <c r="R26" s="12">
        <v>14174761</v>
      </c>
      <c r="S26" s="12">
        <v>1733101</v>
      </c>
      <c r="T26" s="12">
        <v>7863299</v>
      </c>
      <c r="U26" s="12">
        <f aca="true" t="shared" si="8" ref="U26:U31">SUM(F26:T26)</f>
        <v>221642970</v>
      </c>
      <c r="V26" s="28"/>
      <c r="W26" s="65">
        <f t="shared" si="3"/>
        <v>212046570</v>
      </c>
      <c r="X26" s="66" t="e">
        <f>+#REF!</f>
        <v>#REF!</v>
      </c>
      <c r="Y26" s="70" t="e">
        <f>SUM(W26:X26)</f>
        <v>#REF!</v>
      </c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261895</v>
      </c>
      <c r="G27" s="12">
        <v>173239.00000000003</v>
      </c>
      <c r="H27" s="12">
        <v>356763</v>
      </c>
      <c r="I27" s="12">
        <v>533626</v>
      </c>
      <c r="J27" s="12">
        <v>1029151</v>
      </c>
      <c r="K27" s="12">
        <v>7201209.000000001</v>
      </c>
      <c r="L27" s="12">
        <v>598929.0000000001</v>
      </c>
      <c r="M27" s="12">
        <v>357884.00000000006</v>
      </c>
      <c r="N27" s="12">
        <v>208921.99999999997</v>
      </c>
      <c r="O27" s="12">
        <v>770475</v>
      </c>
      <c r="P27" s="12">
        <v>4001833.999999999</v>
      </c>
      <c r="Q27" s="12">
        <v>963356.0000000001</v>
      </c>
      <c r="R27" s="12">
        <v>1142682.0000000002</v>
      </c>
      <c r="S27" s="12">
        <v>222064</v>
      </c>
      <c r="T27" s="12">
        <v>3754050</v>
      </c>
      <c r="U27" s="12">
        <f t="shared" si="8"/>
        <v>21576079</v>
      </c>
      <c r="V27" s="28"/>
      <c r="W27" s="65">
        <f t="shared" si="3"/>
        <v>17599965</v>
      </c>
      <c r="X27" s="66" t="e">
        <f>+#REF!</f>
        <v>#REF!</v>
      </c>
      <c r="Y27" s="70" t="e">
        <f aca="true" t="shared" si="9" ref="Y27:Y49">SUM(W27:X27)</f>
        <v>#REF!</v>
      </c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0</v>
      </c>
      <c r="G28" s="12">
        <v>0</v>
      </c>
      <c r="H28" s="12">
        <v>0</v>
      </c>
      <c r="I28" s="12">
        <v>0</v>
      </c>
      <c r="J28" s="12">
        <v>7999</v>
      </c>
      <c r="K28" s="12">
        <v>758214</v>
      </c>
      <c r="L28" s="12">
        <v>0</v>
      </c>
      <c r="M28" s="12">
        <v>11809</v>
      </c>
      <c r="N28" s="12">
        <v>0</v>
      </c>
      <c r="O28" s="12"/>
      <c r="P28" s="12">
        <v>0</v>
      </c>
      <c r="Q28" s="12">
        <v>0</v>
      </c>
      <c r="R28" s="12">
        <v>0</v>
      </c>
      <c r="S28" s="12"/>
      <c r="T28" s="12"/>
      <c r="U28" s="12">
        <f t="shared" si="8"/>
        <v>778022</v>
      </c>
      <c r="V28" s="28"/>
      <c r="W28" s="5">
        <f t="shared" si="3"/>
        <v>778022</v>
      </c>
      <c r="Y28" s="70">
        <f t="shared" si="9"/>
        <v>778022</v>
      </c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78966</v>
      </c>
      <c r="G29" s="12"/>
      <c r="H29" s="12"/>
      <c r="I29" s="12"/>
      <c r="J29" s="12"/>
      <c r="K29" s="12">
        <v>891722</v>
      </c>
      <c r="L29" s="12"/>
      <c r="M29" s="12"/>
      <c r="N29" s="12"/>
      <c r="O29" s="12"/>
      <c r="P29" s="12"/>
      <c r="Q29" s="12">
        <v>723052</v>
      </c>
      <c r="R29" s="12">
        <v>138465</v>
      </c>
      <c r="S29" s="12"/>
      <c r="T29" s="12"/>
      <c r="U29" s="12">
        <f t="shared" si="8"/>
        <v>1832205</v>
      </c>
      <c r="V29" s="28"/>
      <c r="W29" s="5">
        <f t="shared" si="3"/>
        <v>1832205</v>
      </c>
      <c r="X29" s="28"/>
      <c r="Y29" s="70">
        <f t="shared" si="9"/>
        <v>1832205</v>
      </c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10225</v>
      </c>
      <c r="T30" s="12"/>
      <c r="U30" s="12">
        <f t="shared" si="8"/>
        <v>10225</v>
      </c>
      <c r="V30" s="28"/>
      <c r="W30" s="5">
        <f t="shared" si="3"/>
        <v>0</v>
      </c>
      <c r="X30" s="28"/>
      <c r="Y30" s="70">
        <f t="shared" si="9"/>
        <v>0</v>
      </c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f t="shared" si="8"/>
        <v>0</v>
      </c>
      <c r="V31" s="28"/>
      <c r="W31" s="5">
        <f t="shared" si="3"/>
        <v>0</v>
      </c>
      <c r="X31" s="28"/>
      <c r="Y31" s="70">
        <f t="shared" si="9"/>
        <v>0</v>
      </c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10" ref="F32:R32">SUM(F33:F39)</f>
        <v>44096</v>
      </c>
      <c r="G32" s="12">
        <f t="shared" si="10"/>
        <v>72390</v>
      </c>
      <c r="H32" s="12">
        <f t="shared" si="10"/>
        <v>137187</v>
      </c>
      <c r="I32" s="12">
        <f t="shared" si="10"/>
        <v>107372</v>
      </c>
      <c r="J32" s="12">
        <f t="shared" si="10"/>
        <v>128859</v>
      </c>
      <c r="K32" s="12">
        <f t="shared" si="10"/>
        <v>4709492</v>
      </c>
      <c r="L32" s="12">
        <f t="shared" si="10"/>
        <v>2902086</v>
      </c>
      <c r="M32" s="12">
        <f>SUM(M33:M40)</f>
        <v>103404</v>
      </c>
      <c r="N32" s="12">
        <f t="shared" si="10"/>
        <v>35385</v>
      </c>
      <c r="O32" s="12">
        <f>SUM(O33:O39)</f>
        <v>160447</v>
      </c>
      <c r="P32" s="12">
        <f t="shared" si="10"/>
        <v>1242261</v>
      </c>
      <c r="Q32" s="12">
        <f>SUM(Q33:Q39)</f>
        <v>34888</v>
      </c>
      <c r="R32" s="12">
        <f t="shared" si="10"/>
        <v>275828</v>
      </c>
      <c r="S32" s="12">
        <f>SUM(S33:S39)</f>
        <v>91270</v>
      </c>
      <c r="T32" s="12">
        <f>SUM(T33:T39)</f>
        <v>105279</v>
      </c>
      <c r="U32" s="12">
        <f>SUM(U33:U40)</f>
        <v>10150244</v>
      </c>
      <c r="V32" s="7"/>
      <c r="W32" s="65">
        <f t="shared" si="3"/>
        <v>9953695</v>
      </c>
      <c r="X32" s="66" t="e">
        <f>+#REF!</f>
        <v>#REF!</v>
      </c>
      <c r="Y32" s="70" t="e">
        <f t="shared" si="9"/>
        <v>#REF!</v>
      </c>
      <c r="Z32" s="28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1600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11" ref="U33:U41">SUM(F33:T33)</f>
        <v>1600</v>
      </c>
      <c r="V33" s="28"/>
      <c r="W33" s="5">
        <f t="shared" si="3"/>
        <v>1600</v>
      </c>
      <c r="X33" s="28"/>
      <c r="Y33" s="70">
        <f t="shared" si="9"/>
        <v>1600</v>
      </c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424613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11"/>
        <v>424613</v>
      </c>
      <c r="V34" s="28"/>
      <c r="W34" s="5">
        <f t="shared" si="3"/>
        <v>424613</v>
      </c>
      <c r="X34" s="28"/>
      <c r="Y34" s="70">
        <f t="shared" si="9"/>
        <v>424613</v>
      </c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847557</v>
      </c>
      <c r="L35" s="12">
        <v>2855364</v>
      </c>
      <c r="M35" s="12"/>
      <c r="N35" s="12"/>
      <c r="O35" s="12"/>
      <c r="P35" s="12">
        <v>18536</v>
      </c>
      <c r="Q35" s="12"/>
      <c r="R35" s="12"/>
      <c r="S35" s="12"/>
      <c r="T35" s="12"/>
      <c r="U35" s="12">
        <f t="shared" si="11"/>
        <v>3721457</v>
      </c>
      <c r="V35" s="28"/>
      <c r="W35" s="5">
        <f t="shared" si="3"/>
        <v>3721457</v>
      </c>
      <c r="X35" s="28"/>
      <c r="Y35" s="70">
        <f t="shared" si="9"/>
        <v>3721457</v>
      </c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1406</v>
      </c>
      <c r="L36" s="12"/>
      <c r="M36" s="12"/>
      <c r="N36" s="12"/>
      <c r="O36" s="12">
        <v>26442</v>
      </c>
      <c r="P36" s="12"/>
      <c r="Q36" s="12"/>
      <c r="R36" s="12"/>
      <c r="S36" s="12">
        <v>3170</v>
      </c>
      <c r="T36" s="12"/>
      <c r="U36" s="12">
        <f t="shared" si="11"/>
        <v>31018</v>
      </c>
      <c r="V36" s="28"/>
      <c r="W36" s="5">
        <f t="shared" si="3"/>
        <v>27848</v>
      </c>
      <c r="X36" s="28"/>
      <c r="Y36" s="70">
        <f t="shared" si="9"/>
        <v>27848</v>
      </c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3580</v>
      </c>
      <c r="I37" s="12"/>
      <c r="J37" s="12"/>
      <c r="K37" s="12">
        <v>2884726</v>
      </c>
      <c r="L37" s="12"/>
      <c r="M37" s="12">
        <v>53428</v>
      </c>
      <c r="N37" s="12"/>
      <c r="O37" s="12"/>
      <c r="P37" s="12">
        <v>381662</v>
      </c>
      <c r="Q37" s="12"/>
      <c r="R37" s="12"/>
      <c r="S37" s="12">
        <v>61350</v>
      </c>
      <c r="T37" s="12"/>
      <c r="U37" s="12">
        <f t="shared" si="11"/>
        <v>3384746</v>
      </c>
      <c r="V37" s="28"/>
      <c r="W37" s="5">
        <f t="shared" si="3"/>
        <v>3323396</v>
      </c>
      <c r="X37" s="28"/>
      <c r="Y37" s="70">
        <f t="shared" si="9"/>
        <v>3323396</v>
      </c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16030</v>
      </c>
      <c r="G38" s="12">
        <v>49896</v>
      </c>
      <c r="H38" s="12">
        <v>15745</v>
      </c>
      <c r="I38" s="12">
        <v>60839</v>
      </c>
      <c r="J38" s="12">
        <v>49422</v>
      </c>
      <c r="K38" s="12">
        <v>121953</v>
      </c>
      <c r="L38" s="12">
        <v>17641</v>
      </c>
      <c r="M38" s="12">
        <v>27811</v>
      </c>
      <c r="N38" s="12">
        <v>9335</v>
      </c>
      <c r="O38" s="12">
        <v>48385</v>
      </c>
      <c r="P38" s="12">
        <v>123920</v>
      </c>
      <c r="Q38" s="12">
        <v>17228</v>
      </c>
      <c r="R38" s="12">
        <v>64418</v>
      </c>
      <c r="S38" s="12">
        <v>12590</v>
      </c>
      <c r="T38" s="12">
        <v>58533</v>
      </c>
      <c r="U38" s="12">
        <f t="shared" si="11"/>
        <v>693746</v>
      </c>
      <c r="V38" s="28"/>
      <c r="W38" s="5">
        <f t="shared" si="3"/>
        <v>622623</v>
      </c>
      <c r="X38" s="28"/>
      <c r="Y38" s="70">
        <f t="shared" si="9"/>
        <v>622623</v>
      </c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28066</v>
      </c>
      <c r="G39" s="12">
        <v>22494</v>
      </c>
      <c r="H39" s="12">
        <v>117862</v>
      </c>
      <c r="I39" s="12">
        <v>46533</v>
      </c>
      <c r="J39" s="12">
        <v>79437</v>
      </c>
      <c r="K39" s="12">
        <v>427637</v>
      </c>
      <c r="L39" s="12">
        <v>29081</v>
      </c>
      <c r="M39" s="12">
        <v>22165</v>
      </c>
      <c r="N39" s="12">
        <v>26050</v>
      </c>
      <c r="O39" s="12">
        <v>85620</v>
      </c>
      <c r="P39" s="12">
        <v>718143</v>
      </c>
      <c r="Q39" s="12">
        <v>17660</v>
      </c>
      <c r="R39" s="12">
        <v>211410</v>
      </c>
      <c r="S39" s="12">
        <v>14160</v>
      </c>
      <c r="T39" s="12">
        <v>46746</v>
      </c>
      <c r="U39" s="12">
        <f t="shared" si="11"/>
        <v>1893064</v>
      </c>
      <c r="V39" s="28"/>
      <c r="W39" s="5">
        <f t="shared" si="3"/>
        <v>1832158</v>
      </c>
      <c r="X39" s="28"/>
      <c r="Y39" s="70">
        <f t="shared" si="9"/>
        <v>1832158</v>
      </c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11"/>
        <v>0</v>
      </c>
      <c r="V40" s="28"/>
      <c r="W40" s="5"/>
      <c r="X40" s="28"/>
      <c r="Y40" s="70">
        <f t="shared" si="9"/>
        <v>0</v>
      </c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1494539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11"/>
        <v>1494539</v>
      </c>
      <c r="V41" s="28"/>
      <c r="W41" s="5">
        <f t="shared" si="3"/>
        <v>1494539</v>
      </c>
      <c r="X41" s="28"/>
      <c r="Y41" s="70">
        <f t="shared" si="9"/>
        <v>1494539</v>
      </c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 aca="true" t="shared" si="12" ref="F42:P42">SUM(F43,F44,F45)</f>
        <v>60619</v>
      </c>
      <c r="G42" s="14">
        <f t="shared" si="12"/>
        <v>0</v>
      </c>
      <c r="H42" s="14">
        <f t="shared" si="12"/>
        <v>0</v>
      </c>
      <c r="I42" s="14">
        <f t="shared" si="12"/>
        <v>11904427</v>
      </c>
      <c r="J42" s="14">
        <f t="shared" si="12"/>
        <v>140801596</v>
      </c>
      <c r="K42" s="14">
        <f t="shared" si="12"/>
        <v>1067186833</v>
      </c>
      <c r="L42" s="14">
        <f t="shared" si="12"/>
        <v>73670723</v>
      </c>
      <c r="M42" s="14">
        <f t="shared" si="12"/>
        <v>60144148</v>
      </c>
      <c r="N42" s="14">
        <f t="shared" si="12"/>
        <v>204414</v>
      </c>
      <c r="O42" s="14">
        <f t="shared" si="12"/>
        <v>142048072</v>
      </c>
      <c r="P42" s="14">
        <f t="shared" si="12"/>
        <v>0</v>
      </c>
      <c r="Q42" s="14">
        <f>SUM(Q43,Q44,Q45)</f>
        <v>463672514</v>
      </c>
      <c r="R42" s="14">
        <f>SUM(R43,R44,R45)</f>
        <v>5224853</v>
      </c>
      <c r="S42" s="14">
        <f>SUM(S43,S44,S45)</f>
        <v>134564</v>
      </c>
      <c r="T42" s="14">
        <f>SUM(T43,T44,T45)</f>
        <v>102250</v>
      </c>
      <c r="U42" s="56">
        <f>SUM(U43,U44,U45)</f>
        <v>1965155013</v>
      </c>
      <c r="V42" s="2"/>
      <c r="W42" s="65">
        <f t="shared" si="3"/>
        <v>1964918199</v>
      </c>
      <c r="X42" s="66" t="e">
        <f>+#REF!</f>
        <v>#REF!</v>
      </c>
      <c r="Y42" s="70" t="e">
        <f t="shared" si="9"/>
        <v>#REF!</v>
      </c>
      <c r="Z42" s="63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60619</v>
      </c>
      <c r="G43" s="12"/>
      <c r="H43" s="12"/>
      <c r="I43" s="12">
        <v>480008</v>
      </c>
      <c r="J43" s="12">
        <v>598374</v>
      </c>
      <c r="K43" s="12">
        <v>2594203</v>
      </c>
      <c r="L43" s="12">
        <v>163017</v>
      </c>
      <c r="M43" s="12">
        <v>1270085</v>
      </c>
      <c r="N43" s="12">
        <v>204414</v>
      </c>
      <c r="O43" s="12"/>
      <c r="P43" s="12"/>
      <c r="Q43" s="12"/>
      <c r="R43" s="12">
        <v>1606458</v>
      </c>
      <c r="S43" s="12"/>
      <c r="T43" s="12"/>
      <c r="U43" s="12">
        <f aca="true" t="shared" si="13" ref="U43:U49">SUM(F43:T43)</f>
        <v>6977178</v>
      </c>
      <c r="V43" s="28"/>
      <c r="W43" s="5">
        <f t="shared" si="3"/>
        <v>6977178</v>
      </c>
      <c r="X43" s="28"/>
      <c r="Y43" s="70">
        <f t="shared" si="9"/>
        <v>6977178</v>
      </c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11424419</v>
      </c>
      <c r="J44" s="12">
        <v>140203222</v>
      </c>
      <c r="K44" s="12">
        <v>1064592630</v>
      </c>
      <c r="L44" s="12">
        <v>73507706</v>
      </c>
      <c r="M44" s="12">
        <v>58874063</v>
      </c>
      <c r="N44" s="12"/>
      <c r="O44" s="12">
        <v>142048072</v>
      </c>
      <c r="P44" s="12"/>
      <c r="Q44" s="12">
        <v>463672514</v>
      </c>
      <c r="R44" s="12">
        <v>3618395</v>
      </c>
      <c r="S44" s="12">
        <v>134564</v>
      </c>
      <c r="T44" s="12">
        <v>102250</v>
      </c>
      <c r="U44" s="12">
        <f t="shared" si="13"/>
        <v>1958177835</v>
      </c>
      <c r="V44" s="28"/>
      <c r="W44" s="5">
        <f t="shared" si="3"/>
        <v>1957941021</v>
      </c>
      <c r="X44" s="28"/>
      <c r="Y44" s="70">
        <f t="shared" si="9"/>
        <v>1957941021</v>
      </c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3"/>
        <v>0</v>
      </c>
      <c r="V45" s="28"/>
      <c r="W45" s="5">
        <f t="shared" si="3"/>
        <v>0</v>
      </c>
      <c r="X45" s="28"/>
      <c r="Y45" s="70">
        <f t="shared" si="9"/>
        <v>0</v>
      </c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3"/>
        <v>0</v>
      </c>
      <c r="V46" s="28"/>
      <c r="W46" s="5">
        <f t="shared" si="3"/>
        <v>0</v>
      </c>
      <c r="X46" s="28"/>
      <c r="Y46" s="70">
        <f t="shared" si="9"/>
        <v>0</v>
      </c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393501528</v>
      </c>
      <c r="R47" s="12"/>
      <c r="S47" s="12"/>
      <c r="T47" s="12"/>
      <c r="U47" s="12">
        <f t="shared" si="13"/>
        <v>393501528</v>
      </c>
      <c r="V47" s="28"/>
      <c r="W47" s="5">
        <f t="shared" si="3"/>
        <v>393501528</v>
      </c>
      <c r="X47" s="28"/>
      <c r="Y47" s="70">
        <f t="shared" si="9"/>
        <v>393501528</v>
      </c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500</v>
      </c>
      <c r="G48" s="12">
        <v>200</v>
      </c>
      <c r="H48" s="12">
        <v>300</v>
      </c>
      <c r="I48" s="12">
        <v>1000</v>
      </c>
      <c r="J48" s="12">
        <v>1000</v>
      </c>
      <c r="K48" s="12">
        <v>1000</v>
      </c>
      <c r="L48" s="12">
        <v>1000</v>
      </c>
      <c r="M48" s="12">
        <v>1000</v>
      </c>
      <c r="N48" s="12">
        <v>1000</v>
      </c>
      <c r="O48" s="12">
        <v>1000</v>
      </c>
      <c r="P48" s="12">
        <v>712902</v>
      </c>
      <c r="Q48" s="12">
        <v>1000</v>
      </c>
      <c r="R48" s="12">
        <v>1000</v>
      </c>
      <c r="S48" s="12">
        <v>5000</v>
      </c>
      <c r="T48" s="12">
        <v>1000</v>
      </c>
      <c r="U48" s="12">
        <f t="shared" si="13"/>
        <v>728902</v>
      </c>
      <c r="V48" s="28"/>
      <c r="W48" s="5">
        <f t="shared" si="3"/>
        <v>722902</v>
      </c>
      <c r="X48" s="28"/>
      <c r="Y48" s="70">
        <f t="shared" si="9"/>
        <v>722902</v>
      </c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5000</v>
      </c>
      <c r="G49" s="14">
        <v>2000</v>
      </c>
      <c r="H49" s="14">
        <v>3000</v>
      </c>
      <c r="I49" s="14">
        <v>10000</v>
      </c>
      <c r="J49" s="14">
        <v>10000</v>
      </c>
      <c r="K49" s="14">
        <v>100000</v>
      </c>
      <c r="L49" s="14">
        <v>10000</v>
      </c>
      <c r="M49" s="14">
        <v>10000</v>
      </c>
      <c r="N49" s="14">
        <v>10000</v>
      </c>
      <c r="O49" s="14">
        <v>10000</v>
      </c>
      <c r="P49" s="14">
        <v>10000</v>
      </c>
      <c r="Q49" s="14">
        <v>9999</v>
      </c>
      <c r="R49" s="14">
        <v>10000</v>
      </c>
      <c r="S49" s="14">
        <v>5000</v>
      </c>
      <c r="T49" s="14">
        <v>10000</v>
      </c>
      <c r="U49" s="14">
        <f t="shared" si="13"/>
        <v>214999</v>
      </c>
      <c r="V49" s="28"/>
      <c r="W49" s="5">
        <f t="shared" si="3"/>
        <v>199999</v>
      </c>
      <c r="X49" s="28"/>
      <c r="Y49" s="70">
        <f t="shared" si="9"/>
        <v>199999</v>
      </c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1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1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1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1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1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1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1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1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1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1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1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1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1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1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1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1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1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1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1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1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1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1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1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1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1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1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1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1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1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1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1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1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1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1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1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1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1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1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1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1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1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1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1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1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1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1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1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1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1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1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1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1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1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1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1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5511811023622047" right="0.1968503937007874" top="0.7086614173228347" bottom="0.35433070866141736" header="0.31496062992125984" footer="0.31496062992125984"/>
  <pageSetup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11"/>
  <sheetViews>
    <sheetView tabSelected="1" zoomScale="70" zoomScaleNormal="70" zoomScalePageLayoutView="0" workbookViewId="0" topLeftCell="A1">
      <selection activeCell="S4" sqref="S4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3.50390625" style="16" customWidth="1"/>
    <col min="7" max="8" width="13.25390625" style="16" customWidth="1"/>
    <col min="9" max="9" width="14.50390625" style="16" customWidth="1"/>
    <col min="10" max="10" width="16.00390625" style="16" customWidth="1"/>
    <col min="11" max="11" width="18.125" style="16" customWidth="1"/>
    <col min="12" max="12" width="15.00390625" style="16" customWidth="1"/>
    <col min="13" max="13" width="14.625" style="16" customWidth="1"/>
    <col min="14" max="14" width="15.875" style="16" customWidth="1"/>
    <col min="15" max="15" width="16.375" style="16" customWidth="1"/>
    <col min="16" max="16" width="14.625" style="16" customWidth="1"/>
    <col min="17" max="17" width="16.375" style="16" customWidth="1"/>
    <col min="18" max="18" width="15.00390625" style="16" customWidth="1"/>
    <col min="19" max="19" width="13.125" style="16" customWidth="1"/>
    <col min="20" max="20" width="15.00390625" style="16" customWidth="1"/>
    <col min="21" max="21" width="18.125" style="1" customWidth="1"/>
    <col min="22" max="22" width="9.625" style="1" customWidth="1"/>
    <col min="23" max="23" width="10.875" style="1" bestFit="1" customWidth="1"/>
    <col min="24" max="16384" width="9.625" style="1" customWidth="1"/>
  </cols>
  <sheetData>
    <row r="1" spans="4:18" ht="18" customHeight="1">
      <c r="D1" s="55">
        <v>1000</v>
      </c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72" t="s">
        <v>106</v>
      </c>
      <c r="L2" s="36"/>
      <c r="M2" s="36"/>
      <c r="N2" s="36"/>
      <c r="O2" s="36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4" t="s">
        <v>104</v>
      </c>
      <c r="L3" s="74"/>
      <c r="M3" s="74"/>
      <c r="N3" s="74"/>
      <c r="O3" s="74"/>
      <c r="P3" s="37"/>
      <c r="Q3" s="37"/>
      <c r="R3" s="37"/>
      <c r="S3" s="37"/>
      <c r="T3" s="37"/>
      <c r="U3" s="9"/>
    </row>
    <row r="4" spans="2:21" ht="18" customHeight="1">
      <c r="B4" s="38"/>
      <c r="S4" s="20"/>
      <c r="T4" s="20"/>
      <c r="U4" s="20"/>
    </row>
    <row r="5" spans="2:21" ht="18" customHeight="1">
      <c r="B5" s="38"/>
      <c r="S5" s="20"/>
      <c r="T5" s="20"/>
      <c r="U5" s="20"/>
    </row>
    <row r="6" s="16" customFormat="1" ht="18" customHeight="1">
      <c r="B6" s="30"/>
    </row>
    <row r="7" spans="2:21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</row>
    <row r="8" spans="2:21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</row>
    <row r="9" spans="1:25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2796324.175</v>
      </c>
      <c r="G9" s="49">
        <f t="shared" si="0"/>
        <v>1127866.6649999998</v>
      </c>
      <c r="H9" s="49">
        <f t="shared" si="0"/>
        <v>2607971.25</v>
      </c>
      <c r="I9" s="49">
        <f t="shared" si="0"/>
        <v>6765990.686</v>
      </c>
      <c r="J9" s="49">
        <f t="shared" si="0"/>
        <v>41915376.42</v>
      </c>
      <c r="K9" s="49">
        <f t="shared" si="0"/>
        <v>362164091.797</v>
      </c>
      <c r="L9" s="49">
        <f t="shared" si="0"/>
        <v>30090234.718</v>
      </c>
      <c r="M9" s="49">
        <f t="shared" si="0"/>
        <v>39309550.255</v>
      </c>
      <c r="N9" s="49">
        <f t="shared" si="0"/>
        <v>-20736109.666</v>
      </c>
      <c r="O9" s="49">
        <f t="shared" si="0"/>
        <v>50161437.478999995</v>
      </c>
      <c r="P9" s="49">
        <f t="shared" si="0"/>
        <v>6794966.842</v>
      </c>
      <c r="Q9" s="49">
        <f>SUM(Q11,Q12,Q13,Q14,Q19,Q20,Q21,Q22,Q23,Q24,Q10)</f>
        <v>244220032.29500002</v>
      </c>
      <c r="R9" s="49">
        <f t="shared" si="0"/>
        <v>4343102.375</v>
      </c>
      <c r="S9" s="49">
        <f t="shared" si="0"/>
        <v>821711</v>
      </c>
      <c r="T9" s="49">
        <f t="shared" si="0"/>
        <v>3987211</v>
      </c>
      <c r="U9" s="49">
        <f>SUM(U11,U12,U13,U14,U19,U20,U21,U22,U24,U10,U23)</f>
        <v>776369757.291</v>
      </c>
      <c r="V9" s="51"/>
      <c r="W9" s="51"/>
      <c r="X9" s="51"/>
      <c r="Y9" s="51"/>
    </row>
    <row r="10" spans="1:25" s="18" customFormat="1" ht="22.5" customHeight="1">
      <c r="A10" s="27"/>
      <c r="B10" s="25" t="s">
        <v>37</v>
      </c>
      <c r="D10" s="26" t="s">
        <v>14</v>
      </c>
      <c r="F10" s="12">
        <f>'EJEC NO IMPRIMIR'!F10/'EJEC REGULAR'!$D$1</f>
        <v>0</v>
      </c>
      <c r="G10" s="12">
        <f>'EJEC NO IMPRIMIR'!G10/'EJEC REGULAR'!$D$1</f>
        <v>0</v>
      </c>
      <c r="H10" s="12">
        <f>'EJEC NO IMPRIMIR'!H10/'EJEC REGULAR'!$D$1</f>
        <v>0</v>
      </c>
      <c r="I10" s="12">
        <f>'EJEC NO IMPRIMIR'!I10/'EJEC REGULAR'!$D$1</f>
        <v>0</v>
      </c>
      <c r="J10" s="12">
        <f>'EJEC NO IMPRIMIR'!J10/'EJEC REGULAR'!$D$1</f>
        <v>0</v>
      </c>
      <c r="K10" s="12">
        <f>'EJEC NO IMPRIMIR'!K10/'EJEC REGULAR'!$D$1</f>
        <v>0</v>
      </c>
      <c r="L10" s="12">
        <f>'EJEC NO IMPRIMIR'!L10/'EJEC REGULAR'!$D$1</f>
        <v>0</v>
      </c>
      <c r="M10" s="12">
        <f>'EJEC NO IMPRIMIR'!M10/'EJEC REGULAR'!$D$1</f>
        <v>0</v>
      </c>
      <c r="N10" s="12">
        <f>'EJEC NO IMPRIMIR'!N10/'EJEC REGULAR'!$D$1</f>
        <v>0</v>
      </c>
      <c r="O10" s="12">
        <f>'EJEC NO IMPRIMIR'!O10/'EJEC REGULAR'!$D$1</f>
        <v>0</v>
      </c>
      <c r="P10" s="12">
        <f>'EJEC NO IMPRIMIR'!P10/'EJEC REGULAR'!$D$1</f>
        <v>0</v>
      </c>
      <c r="Q10" s="12">
        <f>'EJEC NO IMPRIMIR'!Q10/'EJEC REGULAR'!$D$1</f>
        <v>0</v>
      </c>
      <c r="R10" s="12">
        <f>'EJEC NO IMPRIMIR'!R10/'EJEC REGULAR'!$D$1</f>
        <v>0</v>
      </c>
      <c r="S10" s="12">
        <f>'EJEC NO IMPRIMIR'!S10/'EJEC REGULAR'!$D$1</f>
        <v>0</v>
      </c>
      <c r="T10" s="12">
        <f>'EJEC NO IMPRIMIR'!T10/'EJEC REGULAR'!$D$1</f>
        <v>0</v>
      </c>
      <c r="U10" s="12">
        <f>SUM(F10:T10)</f>
        <v>0</v>
      </c>
      <c r="V10" s="28"/>
      <c r="W10" s="28"/>
      <c r="X10" s="28"/>
      <c r="Y10" s="28"/>
    </row>
    <row r="11" spans="1:25" s="18" customFormat="1" ht="22.5" customHeight="1">
      <c r="A11" s="27"/>
      <c r="B11" s="25" t="s">
        <v>21</v>
      </c>
      <c r="D11" s="26" t="s">
        <v>22</v>
      </c>
      <c r="F11" s="12">
        <f>'EJEC NO IMPRIMIR'!F11/'EJEC REGULAR'!$D$1</f>
        <v>533.345</v>
      </c>
      <c r="G11" s="12">
        <f>'EJEC NO IMPRIMIR'!G11/'EJEC REGULAR'!$D$1</f>
        <v>256.852</v>
      </c>
      <c r="H11" s="12">
        <f>'EJEC NO IMPRIMIR'!H11/'EJEC REGULAR'!$D$1</f>
        <v>2890.392</v>
      </c>
      <c r="I11" s="12">
        <f>'EJEC NO IMPRIMIR'!I11/'EJEC REGULAR'!$D$1</f>
        <v>7722.936</v>
      </c>
      <c r="J11" s="12">
        <f>'EJEC NO IMPRIMIR'!J11/'EJEC REGULAR'!$D$1</f>
        <v>4385.28</v>
      </c>
      <c r="K11" s="12">
        <f>'EJEC NO IMPRIMIR'!K11/'EJEC REGULAR'!$D$1</f>
        <v>44738.272</v>
      </c>
      <c r="L11" s="12">
        <f>'EJEC NO IMPRIMIR'!L11/'EJEC REGULAR'!$D$1</f>
        <v>2571.44</v>
      </c>
      <c r="M11" s="12">
        <f>'EJEC NO IMPRIMIR'!M11/'EJEC REGULAR'!$D$1</f>
        <v>2016.172</v>
      </c>
      <c r="N11" s="12">
        <f>'EJEC NO IMPRIMIR'!N11/'EJEC REGULAR'!$D$1</f>
        <v>810.908</v>
      </c>
      <c r="O11" s="12">
        <f>'EJEC NO IMPRIMIR'!O11/'EJEC REGULAR'!$D$1</f>
        <v>466.728</v>
      </c>
      <c r="P11" s="12">
        <f>'EJEC NO IMPRIMIR'!P11/'EJEC REGULAR'!$D$1</f>
        <v>5870.11</v>
      </c>
      <c r="Q11" s="12">
        <f>'EJEC NO IMPRIMIR'!Q11/'EJEC REGULAR'!$D$1</f>
        <v>0</v>
      </c>
      <c r="R11" s="12">
        <f>'EJEC NO IMPRIMIR'!R11/'EJEC REGULAR'!$D$1</f>
        <v>1520.752</v>
      </c>
      <c r="S11" s="12">
        <f>'EJEC NO IMPRIMIR'!S11/'EJEC REGULAR'!$D$1</f>
        <v>922</v>
      </c>
      <c r="T11" s="12">
        <f>'EJEC NO IMPRIMIR'!T11/'EJEC REGULAR'!$D$1</f>
        <v>0</v>
      </c>
      <c r="U11" s="12">
        <f>SUM(F11:T11)</f>
        <v>74705.18699999999</v>
      </c>
      <c r="V11" s="28"/>
      <c r="W11" s="28"/>
      <c r="X11" s="28"/>
      <c r="Y11" s="28"/>
    </row>
    <row r="12" spans="1:25" s="18" customFormat="1" ht="22.5" customHeight="1">
      <c r="A12" s="27"/>
      <c r="B12" s="25" t="s">
        <v>23</v>
      </c>
      <c r="D12" s="26" t="s">
        <v>24</v>
      </c>
      <c r="F12" s="12">
        <f>'EJEC NO IMPRIMIR'!F12/'EJEC REGULAR'!$D$1</f>
        <v>0</v>
      </c>
      <c r="G12" s="12">
        <f>'EJEC NO IMPRIMIR'!G12/'EJEC REGULAR'!$D$1</f>
        <v>0</v>
      </c>
      <c r="H12" s="12">
        <f>'EJEC NO IMPRIMIR'!H12/'EJEC REGULAR'!$D$1</f>
        <v>0</v>
      </c>
      <c r="I12" s="12">
        <f>'EJEC NO IMPRIMIR'!I12/'EJEC REGULAR'!$D$1</f>
        <v>110</v>
      </c>
      <c r="J12" s="12">
        <f>'EJEC NO IMPRIMIR'!J12/'EJEC REGULAR'!$D$1</f>
        <v>269533.601</v>
      </c>
      <c r="K12" s="12">
        <f>'EJEC NO IMPRIMIR'!K12/'EJEC REGULAR'!$D$1</f>
        <v>2764986.826</v>
      </c>
      <c r="L12" s="12">
        <f>'EJEC NO IMPRIMIR'!L12/'EJEC REGULAR'!$D$1</f>
        <v>0</v>
      </c>
      <c r="M12" s="12">
        <f>'EJEC NO IMPRIMIR'!M12/'EJEC REGULAR'!$D$1</f>
        <v>0</v>
      </c>
      <c r="N12" s="12">
        <f>'EJEC NO IMPRIMIR'!N12/'EJEC REGULAR'!$D$1</f>
        <v>0</v>
      </c>
      <c r="O12" s="12">
        <f>'EJEC NO IMPRIMIR'!O12/'EJEC REGULAR'!$D$1</f>
        <v>0</v>
      </c>
      <c r="P12" s="12">
        <f>'EJEC NO IMPRIMIR'!P12/'EJEC REGULAR'!$D$1</f>
        <v>0</v>
      </c>
      <c r="Q12" s="12">
        <f>'EJEC NO IMPRIMIR'!Q12/'EJEC REGULAR'!$D$1</f>
        <v>15687263.268</v>
      </c>
      <c r="R12" s="12">
        <f>'EJEC NO IMPRIMIR'!R12/'EJEC REGULAR'!$D$1</f>
        <v>0</v>
      </c>
      <c r="S12" s="12">
        <f>'EJEC NO IMPRIMIR'!S12/'EJEC REGULAR'!$D$1</f>
        <v>74011</v>
      </c>
      <c r="T12" s="12">
        <f>'EJEC NO IMPRIMIR'!T12/'EJEC REGULAR'!$D$1</f>
        <v>0</v>
      </c>
      <c r="U12" s="12">
        <f>SUM(F12:T12)</f>
        <v>18795904.695</v>
      </c>
      <c r="V12" s="28"/>
      <c r="W12" s="28"/>
      <c r="X12" s="28"/>
      <c r="Y12" s="28"/>
    </row>
    <row r="13" spans="1:25" s="18" customFormat="1" ht="22.5" customHeight="1">
      <c r="A13" s="27"/>
      <c r="B13" s="25" t="s">
        <v>25</v>
      </c>
      <c r="D13" s="26" t="s">
        <v>26</v>
      </c>
      <c r="F13" s="12">
        <f>'EJEC NO IMPRIMIR'!F13/'EJEC REGULAR'!$D$1</f>
        <v>187122.622</v>
      </c>
      <c r="G13" s="12">
        <f>'EJEC NO IMPRIMIR'!G13/'EJEC REGULAR'!$D$1</f>
        <v>170325.362</v>
      </c>
      <c r="H13" s="12">
        <f>'EJEC NO IMPRIMIR'!H13/'EJEC REGULAR'!$D$1</f>
        <v>133180.812</v>
      </c>
      <c r="I13" s="12">
        <f>'EJEC NO IMPRIMIR'!I13/'EJEC REGULAR'!$D$1</f>
        <v>170024.06</v>
      </c>
      <c r="J13" s="12">
        <f>'EJEC NO IMPRIMIR'!J13/'EJEC REGULAR'!$D$1</f>
        <v>285615.721</v>
      </c>
      <c r="K13" s="12">
        <f>'EJEC NO IMPRIMIR'!K13/'EJEC REGULAR'!$D$1</f>
        <v>2274593.379</v>
      </c>
      <c r="L13" s="12">
        <f>'EJEC NO IMPRIMIR'!L13/'EJEC REGULAR'!$D$1</f>
        <v>217207.447</v>
      </c>
      <c r="M13" s="12">
        <f>'EJEC NO IMPRIMIR'!M13/'EJEC REGULAR'!$D$1</f>
        <v>183040.32</v>
      </c>
      <c r="N13" s="12">
        <f>'EJEC NO IMPRIMIR'!N13/'EJEC REGULAR'!$D$1</f>
        <v>82181.923</v>
      </c>
      <c r="O13" s="12">
        <f>'EJEC NO IMPRIMIR'!O13/'EJEC REGULAR'!$D$1</f>
        <v>73197.741</v>
      </c>
      <c r="P13" s="12">
        <f>'EJEC NO IMPRIMIR'!P13/'EJEC REGULAR'!$D$1</f>
        <v>305642.942</v>
      </c>
      <c r="Q13" s="12">
        <f>'EJEC NO IMPRIMIR'!Q13/'EJEC REGULAR'!$D$1</f>
        <v>9902575.066</v>
      </c>
      <c r="R13" s="12">
        <f>'EJEC NO IMPRIMIR'!R13/'EJEC REGULAR'!$D$1</f>
        <v>220169.578</v>
      </c>
      <c r="S13" s="12">
        <f>'EJEC NO IMPRIMIR'!S13/'EJEC REGULAR'!$D$1</f>
        <v>8964</v>
      </c>
      <c r="T13" s="12">
        <f>'EJEC NO IMPRIMIR'!T13/'EJEC REGULAR'!$D$1</f>
        <v>68554</v>
      </c>
      <c r="U13" s="12">
        <f>SUM(F13:T13)</f>
        <v>14282394.973</v>
      </c>
      <c r="V13" s="28"/>
      <c r="W13" s="28"/>
      <c r="X13" s="28"/>
      <c r="Y13" s="28"/>
    </row>
    <row r="14" spans="1:25" s="18" customFormat="1" ht="22.5" customHeight="1">
      <c r="A14" s="27"/>
      <c r="B14" s="25" t="s">
        <v>44</v>
      </c>
      <c r="D14" s="26" t="s">
        <v>2</v>
      </c>
      <c r="F14" s="12">
        <f>'EJEC NO IMPRIMIR'!F14/'EJEC REGULAR'!$D$1</f>
        <v>2306910</v>
      </c>
      <c r="G14" s="12">
        <f>'EJEC NO IMPRIMIR'!G14/'EJEC REGULAR'!$D$1</f>
        <v>1008477</v>
      </c>
      <c r="H14" s="12">
        <f>'EJEC NO IMPRIMIR'!H14/'EJEC REGULAR'!$D$1</f>
        <v>2790000</v>
      </c>
      <c r="I14" s="12">
        <f>'EJEC NO IMPRIMIR'!I14/'EJEC REGULAR'!$D$1</f>
        <v>3740000</v>
      </c>
      <c r="J14" s="12">
        <f>'EJEC NO IMPRIMIR'!J14/'EJEC REGULAR'!$D$1</f>
        <v>39650000</v>
      </c>
      <c r="K14" s="12">
        <f>'EJEC NO IMPRIMIR'!K14/'EJEC REGULAR'!$D$1</f>
        <v>297822317</v>
      </c>
      <c r="L14" s="12">
        <f>'EJEC NO IMPRIMIR'!L14/'EJEC REGULAR'!$D$1</f>
        <v>31488603</v>
      </c>
      <c r="M14" s="12">
        <f>'EJEC NO IMPRIMIR'!M14/'EJEC REGULAR'!$D$1</f>
        <v>34860000</v>
      </c>
      <c r="N14" s="12">
        <f>'EJEC NO IMPRIMIR'!N14/'EJEC REGULAR'!$D$1</f>
        <v>285159</v>
      </c>
      <c r="O14" s="12">
        <f>'EJEC NO IMPRIMIR'!O14/'EJEC REGULAR'!$D$1</f>
        <v>57846249</v>
      </c>
      <c r="P14" s="12">
        <f>'EJEC NO IMPRIMIR'!P14/'EJEC REGULAR'!$D$1</f>
        <v>5766187.632</v>
      </c>
      <c r="Q14" s="12">
        <f>'EJEC NO IMPRIMIR'!Q14/'EJEC REGULAR'!$D$1</f>
        <v>107292644</v>
      </c>
      <c r="R14" s="12">
        <f>'EJEC NO IMPRIMIR'!R14/'EJEC REGULAR'!$D$1</f>
        <v>6616854</v>
      </c>
      <c r="S14" s="12">
        <f>'EJEC NO IMPRIMIR'!S14/'EJEC REGULAR'!$D$1</f>
        <v>525488</v>
      </c>
      <c r="T14" s="12">
        <f>'EJEC NO IMPRIMIR'!T14/'EJEC REGULAR'!$D$1</f>
        <v>3918657</v>
      </c>
      <c r="U14" s="12">
        <f>SUM(U15,U18)</f>
        <v>595917545.632</v>
      </c>
      <c r="V14" s="28"/>
      <c r="W14" s="28"/>
      <c r="X14" s="28"/>
      <c r="Y14" s="28"/>
    </row>
    <row r="15" spans="1:25" s="18" customFormat="1" ht="22.5" customHeight="1">
      <c r="A15" s="27"/>
      <c r="B15" s="25" t="s">
        <v>20</v>
      </c>
      <c r="D15" s="26" t="s">
        <v>45</v>
      </c>
      <c r="F15" s="12">
        <f>'EJEC NO IMPRIMIR'!F15/'EJEC REGULAR'!$D$1</f>
        <v>2306910</v>
      </c>
      <c r="G15" s="12">
        <f>'EJEC NO IMPRIMIR'!G15/'EJEC REGULAR'!$D$1</f>
        <v>1008477</v>
      </c>
      <c r="H15" s="12">
        <f>'EJEC NO IMPRIMIR'!H15/'EJEC REGULAR'!$D$1</f>
        <v>2790000</v>
      </c>
      <c r="I15" s="12">
        <f>'EJEC NO IMPRIMIR'!I15/'EJEC REGULAR'!$D$1</f>
        <v>3740000</v>
      </c>
      <c r="J15" s="12">
        <f>'EJEC NO IMPRIMIR'!J15/'EJEC REGULAR'!$D$1</f>
        <v>39650000</v>
      </c>
      <c r="K15" s="12">
        <f>'EJEC NO IMPRIMIR'!K15/'EJEC REGULAR'!$D$1</f>
        <v>297822317</v>
      </c>
      <c r="L15" s="12">
        <f>'EJEC NO IMPRIMIR'!L15/'EJEC REGULAR'!$D$1</f>
        <v>31488603</v>
      </c>
      <c r="M15" s="12">
        <f>'EJEC NO IMPRIMIR'!M15/'EJEC REGULAR'!$D$1</f>
        <v>34860000</v>
      </c>
      <c r="N15" s="12">
        <f>'EJEC NO IMPRIMIR'!N15/'EJEC REGULAR'!$D$1</f>
        <v>285159</v>
      </c>
      <c r="O15" s="12">
        <f>'EJEC NO IMPRIMIR'!O15/'EJEC REGULAR'!$D$1</f>
        <v>57846249</v>
      </c>
      <c r="P15" s="12">
        <f>'EJEC NO IMPRIMIR'!P15/'EJEC REGULAR'!$D$1</f>
        <v>5444313</v>
      </c>
      <c r="Q15" s="12">
        <f>'EJEC NO IMPRIMIR'!Q15/'EJEC REGULAR'!$D$1</f>
        <v>107292644</v>
      </c>
      <c r="R15" s="12">
        <f>'EJEC NO IMPRIMIR'!R15/'EJEC REGULAR'!$D$1</f>
        <v>6616854</v>
      </c>
      <c r="S15" s="12">
        <f>'EJEC NO IMPRIMIR'!S15/'EJEC REGULAR'!$D$1</f>
        <v>525488</v>
      </c>
      <c r="T15" s="12">
        <f>'EJEC NO IMPRIMIR'!T15/'EJEC REGULAR'!$D$1</f>
        <v>3918657</v>
      </c>
      <c r="U15" s="12">
        <f>SUM(U16:U17)</f>
        <v>595595671</v>
      </c>
      <c r="V15" s="28"/>
      <c r="W15" s="28"/>
      <c r="X15" s="28"/>
      <c r="Y15" s="28"/>
    </row>
    <row r="16" spans="1:25" s="18" customFormat="1" ht="22.5" customHeight="1">
      <c r="A16" s="27"/>
      <c r="B16" s="25"/>
      <c r="D16" s="26" t="s">
        <v>3</v>
      </c>
      <c r="F16" s="12">
        <f>'EJEC NO IMPRIMIR'!F16/'EJEC REGULAR'!$D$1</f>
        <v>2207426</v>
      </c>
      <c r="G16" s="12">
        <f>'EJEC NO IMPRIMIR'!G16/'EJEC REGULAR'!$D$1</f>
        <v>958477</v>
      </c>
      <c r="H16" s="12">
        <f>'EJEC NO IMPRIMIR'!H16/'EJEC REGULAR'!$D$1</f>
        <v>2640000</v>
      </c>
      <c r="I16" s="12">
        <f>'EJEC NO IMPRIMIR'!I16/'EJEC REGULAR'!$D$1</f>
        <v>3440000</v>
      </c>
      <c r="J16" s="12">
        <f>'EJEC NO IMPRIMIR'!J16/'EJEC REGULAR'!$D$1</f>
        <v>5150000</v>
      </c>
      <c r="K16" s="12">
        <f>'EJEC NO IMPRIMIR'!K16/'EJEC REGULAR'!$D$1</f>
        <v>34583110</v>
      </c>
      <c r="L16" s="12">
        <f>'EJEC NO IMPRIMIR'!L16/'EJEC REGULAR'!$D$1</f>
        <v>2488603</v>
      </c>
      <c r="M16" s="12">
        <f>'EJEC NO IMPRIMIR'!M16/'EJEC REGULAR'!$D$1</f>
        <v>1860000</v>
      </c>
      <c r="N16" s="12">
        <f>'EJEC NO IMPRIMIR'!N16/'EJEC REGULAR'!$D$1</f>
        <v>0</v>
      </c>
      <c r="O16" s="12">
        <f>'EJEC NO IMPRIMIR'!O16/'EJEC REGULAR'!$D$1</f>
        <v>2076249</v>
      </c>
      <c r="P16" s="12">
        <f>'EJEC NO IMPRIMIR'!P16/'EJEC REGULAR'!$D$1</f>
        <v>4834269</v>
      </c>
      <c r="Q16" s="12">
        <f>'EJEC NO IMPRIMIR'!Q16/'EJEC REGULAR'!$D$1</f>
        <v>3635507</v>
      </c>
      <c r="R16" s="12">
        <f>'EJEC NO IMPRIMIR'!R16/'EJEC REGULAR'!$D$1</f>
        <v>4360000</v>
      </c>
      <c r="S16" s="12">
        <f>'EJEC NO IMPRIMIR'!S16/'EJEC REGULAR'!$D$1</f>
        <v>472000</v>
      </c>
      <c r="T16" s="12">
        <f>'EJEC NO IMPRIMIR'!T16/'EJEC REGULAR'!$D$1</f>
        <v>2403943</v>
      </c>
      <c r="U16" s="12">
        <f aca="true" t="shared" si="1" ref="U16:U24">SUM(F16:T16)</f>
        <v>71109584</v>
      </c>
      <c r="V16" s="28"/>
      <c r="W16" s="28"/>
      <c r="X16" s="28"/>
      <c r="Y16" s="28"/>
    </row>
    <row r="17" spans="1:25" s="18" customFormat="1" ht="22.5" customHeight="1">
      <c r="A17" s="27"/>
      <c r="B17" s="25"/>
      <c r="D17" s="26" t="s">
        <v>48</v>
      </c>
      <c r="F17" s="12">
        <f>'EJEC NO IMPRIMIR'!F17/'EJEC REGULAR'!$D$1</f>
        <v>99484</v>
      </c>
      <c r="G17" s="12">
        <f>'EJEC NO IMPRIMIR'!G17/'EJEC REGULAR'!$D$1</f>
        <v>50000</v>
      </c>
      <c r="H17" s="12">
        <f>'EJEC NO IMPRIMIR'!H17/'EJEC REGULAR'!$D$1</f>
        <v>150000</v>
      </c>
      <c r="I17" s="12">
        <f>'EJEC NO IMPRIMIR'!I17/'EJEC REGULAR'!$D$1</f>
        <v>300000</v>
      </c>
      <c r="J17" s="12">
        <f>'EJEC NO IMPRIMIR'!J17/'EJEC REGULAR'!$D$1</f>
        <v>34500000</v>
      </c>
      <c r="K17" s="12">
        <f>'EJEC NO IMPRIMIR'!K17/'EJEC REGULAR'!$D$1</f>
        <v>263239207</v>
      </c>
      <c r="L17" s="12">
        <f>'EJEC NO IMPRIMIR'!L17/'EJEC REGULAR'!$D$1</f>
        <v>29000000</v>
      </c>
      <c r="M17" s="12">
        <f>'EJEC NO IMPRIMIR'!M17/'EJEC REGULAR'!$D$1</f>
        <v>33000000</v>
      </c>
      <c r="N17" s="12">
        <f>'EJEC NO IMPRIMIR'!N17/'EJEC REGULAR'!$D$1</f>
        <v>285159</v>
      </c>
      <c r="O17" s="12">
        <f>'EJEC NO IMPRIMIR'!O17/'EJEC REGULAR'!$D$1</f>
        <v>55770000</v>
      </c>
      <c r="P17" s="12">
        <f>'EJEC NO IMPRIMIR'!P17/'EJEC REGULAR'!$D$1</f>
        <v>610044</v>
      </c>
      <c r="Q17" s="12">
        <f>'EJEC NO IMPRIMIR'!Q17/'EJEC REGULAR'!$D$1</f>
        <v>103657137</v>
      </c>
      <c r="R17" s="12">
        <f>'EJEC NO IMPRIMIR'!R17/'EJEC REGULAR'!$D$1</f>
        <v>2256854</v>
      </c>
      <c r="S17" s="12">
        <f>'EJEC NO IMPRIMIR'!S17/'EJEC REGULAR'!$D$1</f>
        <v>53488</v>
      </c>
      <c r="T17" s="12">
        <f>'EJEC NO IMPRIMIR'!T17/'EJEC REGULAR'!$D$1</f>
        <v>1514714</v>
      </c>
      <c r="U17" s="12">
        <f t="shared" si="1"/>
        <v>524486087</v>
      </c>
      <c r="V17" s="28"/>
      <c r="W17" s="28"/>
      <c r="X17" s="28"/>
      <c r="Y17" s="28"/>
    </row>
    <row r="18" spans="1:25" s="18" customFormat="1" ht="22.5" customHeight="1">
      <c r="A18" s="27"/>
      <c r="B18" s="25" t="s">
        <v>31</v>
      </c>
      <c r="D18" s="26" t="s">
        <v>46</v>
      </c>
      <c r="F18" s="12">
        <f>'EJEC NO IMPRIMIR'!F18/'EJEC REGULAR'!$D$1</f>
        <v>0</v>
      </c>
      <c r="G18" s="12">
        <f>'EJEC NO IMPRIMIR'!G18/'EJEC REGULAR'!$D$1</f>
        <v>0</v>
      </c>
      <c r="H18" s="12">
        <f>'EJEC NO IMPRIMIR'!H18/'EJEC REGULAR'!$D$1</f>
        <v>0</v>
      </c>
      <c r="I18" s="12">
        <f>'EJEC NO IMPRIMIR'!I18/'EJEC REGULAR'!$D$1</f>
        <v>0</v>
      </c>
      <c r="J18" s="12">
        <f>'EJEC NO IMPRIMIR'!J18/'EJEC REGULAR'!$D$1</f>
        <v>0</v>
      </c>
      <c r="K18" s="12">
        <f>'EJEC NO IMPRIMIR'!K18/'EJEC REGULAR'!$D$1</f>
        <v>0</v>
      </c>
      <c r="L18" s="12">
        <f>'EJEC NO IMPRIMIR'!L18/'EJEC REGULAR'!$D$1</f>
        <v>0</v>
      </c>
      <c r="M18" s="12">
        <f>'EJEC NO IMPRIMIR'!M18/'EJEC REGULAR'!$D$1</f>
        <v>0</v>
      </c>
      <c r="N18" s="12">
        <f>'EJEC NO IMPRIMIR'!N18/'EJEC REGULAR'!$D$1</f>
        <v>0</v>
      </c>
      <c r="O18" s="12">
        <f>'EJEC NO IMPRIMIR'!O18/'EJEC REGULAR'!$D$1</f>
        <v>0</v>
      </c>
      <c r="P18" s="12">
        <f>'EJEC NO IMPRIMIR'!P18/'EJEC REGULAR'!$D$1</f>
        <v>321874.632</v>
      </c>
      <c r="Q18" s="12">
        <f>'EJEC NO IMPRIMIR'!Q18/'EJEC REGULAR'!$D$1</f>
        <v>0</v>
      </c>
      <c r="R18" s="12">
        <f>'EJEC NO IMPRIMIR'!R18/'EJEC REGULAR'!$D$1</f>
        <v>0</v>
      </c>
      <c r="S18" s="12">
        <f>'EJEC NO IMPRIMIR'!S18/'EJEC REGULAR'!$D$1</f>
        <v>0</v>
      </c>
      <c r="T18" s="12">
        <f>'EJEC NO IMPRIMIR'!T18/'EJEC REGULAR'!$D$1</f>
        <v>0</v>
      </c>
      <c r="U18" s="12">
        <f t="shared" si="1"/>
        <v>321874.632</v>
      </c>
      <c r="V18" s="28"/>
      <c r="W18" s="28"/>
      <c r="X18" s="28"/>
      <c r="Y18" s="28"/>
    </row>
    <row r="19" spans="1:25" s="18" customFormat="1" ht="22.5" customHeight="1">
      <c r="A19" s="27"/>
      <c r="B19" s="25" t="s">
        <v>4</v>
      </c>
      <c r="D19" s="26" t="s">
        <v>27</v>
      </c>
      <c r="F19" s="12">
        <f>'EJEC NO IMPRIMIR'!F19/'EJEC REGULAR'!$D$1</f>
        <v>0</v>
      </c>
      <c r="G19" s="12">
        <f>'EJEC NO IMPRIMIR'!G19/'EJEC REGULAR'!$D$1</f>
        <v>0</v>
      </c>
      <c r="H19" s="12">
        <f>'EJEC NO IMPRIMIR'!H19/'EJEC REGULAR'!$D$1</f>
        <v>0</v>
      </c>
      <c r="I19" s="12">
        <f>'EJEC NO IMPRIMIR'!I19/'EJEC REGULAR'!$D$1</f>
        <v>0</v>
      </c>
      <c r="J19" s="12">
        <f>'EJEC NO IMPRIMIR'!J19/'EJEC REGULAR'!$D$1</f>
        <v>0</v>
      </c>
      <c r="K19" s="12">
        <f>'EJEC NO IMPRIMIR'!K19/'EJEC REGULAR'!$D$1</f>
        <v>0</v>
      </c>
      <c r="L19" s="12">
        <f>'EJEC NO IMPRIMIR'!L19/'EJEC REGULAR'!$D$1</f>
        <v>0</v>
      </c>
      <c r="M19" s="12">
        <f>'EJEC NO IMPRIMIR'!M19/'EJEC REGULAR'!$D$1</f>
        <v>0</v>
      </c>
      <c r="N19" s="12">
        <f>'EJEC NO IMPRIMIR'!N19/'EJEC REGULAR'!$D$1</f>
        <v>0</v>
      </c>
      <c r="O19" s="12">
        <f>'EJEC NO IMPRIMIR'!O19/'EJEC REGULAR'!$D$1</f>
        <v>0</v>
      </c>
      <c r="P19" s="12">
        <f>'EJEC NO IMPRIMIR'!P19/'EJEC REGULAR'!$D$1</f>
        <v>0</v>
      </c>
      <c r="Q19" s="12">
        <f>'EJEC NO IMPRIMIR'!Q19/'EJEC REGULAR'!$D$1</f>
        <v>0</v>
      </c>
      <c r="R19" s="12">
        <f>'EJEC NO IMPRIMIR'!R19/'EJEC REGULAR'!$D$1</f>
        <v>0</v>
      </c>
      <c r="S19" s="12">
        <f>'EJEC NO IMPRIMIR'!S19/'EJEC REGULAR'!$D$1</f>
        <v>0</v>
      </c>
      <c r="T19" s="12">
        <f>'EJEC NO IMPRIMIR'!T19/'EJEC REGULAR'!$D$1</f>
        <v>0</v>
      </c>
      <c r="U19" s="12">
        <f t="shared" si="1"/>
        <v>0</v>
      </c>
      <c r="V19" s="28"/>
      <c r="W19" s="28"/>
      <c r="X19" s="28"/>
      <c r="Y19" s="28"/>
    </row>
    <row r="20" spans="1:25" s="18" customFormat="1" ht="22.5" customHeight="1">
      <c r="A20" s="27"/>
      <c r="B20" s="25" t="s">
        <v>71</v>
      </c>
      <c r="D20" s="26" t="s">
        <v>28</v>
      </c>
      <c r="F20" s="12">
        <f>'EJEC NO IMPRIMIR'!F20/'EJEC REGULAR'!$D$1</f>
        <v>0</v>
      </c>
      <c r="G20" s="12">
        <f>'EJEC NO IMPRIMIR'!G20/'EJEC REGULAR'!$D$1</f>
        <v>0</v>
      </c>
      <c r="H20" s="12">
        <f>'EJEC NO IMPRIMIR'!H20/'EJEC REGULAR'!$D$1</f>
        <v>0</v>
      </c>
      <c r="I20" s="12">
        <f>'EJEC NO IMPRIMIR'!I20/'EJEC REGULAR'!$D$1</f>
        <v>0</v>
      </c>
      <c r="J20" s="12">
        <f>'EJEC NO IMPRIMIR'!J20/'EJEC REGULAR'!$D$1</f>
        <v>0</v>
      </c>
      <c r="K20" s="12">
        <f>'EJEC NO IMPRIMIR'!K20/'EJEC REGULAR'!$D$1</f>
        <v>0</v>
      </c>
      <c r="L20" s="12">
        <f>'EJEC NO IMPRIMIR'!L20/'EJEC REGULAR'!$D$1</f>
        <v>0</v>
      </c>
      <c r="M20" s="12">
        <f>'EJEC NO IMPRIMIR'!M20/'EJEC REGULAR'!$D$1</f>
        <v>0</v>
      </c>
      <c r="N20" s="12">
        <f>'EJEC NO IMPRIMIR'!N20/'EJEC REGULAR'!$D$1</f>
        <v>0</v>
      </c>
      <c r="O20" s="12">
        <f>'EJEC NO IMPRIMIR'!O20/'EJEC REGULAR'!$D$1</f>
        <v>0</v>
      </c>
      <c r="P20" s="12">
        <f>'EJEC NO IMPRIMIR'!P20/'EJEC REGULAR'!$D$1</f>
        <v>0</v>
      </c>
      <c r="Q20" s="12">
        <f>'EJEC NO IMPRIMIR'!Q20/'EJEC REGULAR'!$D$1</f>
        <v>0</v>
      </c>
      <c r="R20" s="12">
        <f>'EJEC NO IMPRIMIR'!R20/'EJEC REGULAR'!$D$1</f>
        <v>0</v>
      </c>
      <c r="S20" s="12">
        <f>'EJEC NO IMPRIMIR'!S20/'EJEC REGULAR'!$D$1</f>
        <v>0</v>
      </c>
      <c r="T20" s="12">
        <f>'EJEC NO IMPRIMIR'!T20/'EJEC REGULAR'!$D$1</f>
        <v>0</v>
      </c>
      <c r="U20" s="12">
        <f t="shared" si="1"/>
        <v>0</v>
      </c>
      <c r="V20" s="28"/>
      <c r="W20" s="28"/>
      <c r="X20" s="28"/>
      <c r="Y20" s="28"/>
    </row>
    <row r="21" spans="1:25" s="18" customFormat="1" ht="22.5" customHeight="1">
      <c r="A21" s="27"/>
      <c r="B21" s="25" t="s">
        <v>72</v>
      </c>
      <c r="D21" s="26" t="s">
        <v>29</v>
      </c>
      <c r="F21" s="12">
        <f>'EJEC NO IMPRIMIR'!F21/'EJEC REGULAR'!$D$1</f>
        <v>106316.84</v>
      </c>
      <c r="G21" s="12">
        <f>'EJEC NO IMPRIMIR'!G21/'EJEC REGULAR'!$D$1</f>
        <v>51750.207</v>
      </c>
      <c r="H21" s="12">
        <f>'EJEC NO IMPRIMIR'!H21/'EJEC REGULAR'!$D$1</f>
        <v>134885.451</v>
      </c>
      <c r="I21" s="12">
        <f>'EJEC NO IMPRIMIR'!I21/'EJEC REGULAR'!$D$1</f>
        <v>144919.503</v>
      </c>
      <c r="J21" s="12">
        <f>'EJEC NO IMPRIMIR'!J21/'EJEC REGULAR'!$D$1</f>
        <v>209612.233</v>
      </c>
      <c r="K21" s="12">
        <f>'EJEC NO IMPRIMIR'!K21/'EJEC REGULAR'!$D$1</f>
        <v>2449060.487</v>
      </c>
      <c r="L21" s="12">
        <f>'EJEC NO IMPRIMIR'!L21/'EJEC REGULAR'!$D$1</f>
        <v>342255.413</v>
      </c>
      <c r="M21" s="12">
        <f>'EJEC NO IMPRIMIR'!M21/'EJEC REGULAR'!$D$1</f>
        <v>130896.765</v>
      </c>
      <c r="N21" s="12">
        <f>'EJEC NO IMPRIMIR'!N21/'EJEC REGULAR'!$D$1</f>
        <v>61978.959</v>
      </c>
      <c r="O21" s="12">
        <f>'EJEC NO IMPRIMIR'!O21/'EJEC REGULAR'!$D$1</f>
        <v>98011.555</v>
      </c>
      <c r="P21" s="12">
        <f>'EJEC NO IMPRIMIR'!P21/'EJEC REGULAR'!$D$1</f>
        <v>253489.134</v>
      </c>
      <c r="Q21" s="12">
        <f>'EJEC NO IMPRIMIR'!Q21/'EJEC REGULAR'!$D$1</f>
        <v>19337.48</v>
      </c>
      <c r="R21" s="12">
        <f>'EJEC NO IMPRIMIR'!R21/'EJEC REGULAR'!$D$1</f>
        <v>174911.303</v>
      </c>
      <c r="S21" s="12">
        <f>'EJEC NO IMPRIMIR'!S21/'EJEC REGULAR'!$D$1</f>
        <v>58440</v>
      </c>
      <c r="T21" s="12">
        <f>'EJEC NO IMPRIMIR'!T21/'EJEC REGULAR'!$D$1</f>
        <v>0</v>
      </c>
      <c r="U21" s="12">
        <f t="shared" si="1"/>
        <v>4235865.33</v>
      </c>
      <c r="V21" s="28"/>
      <c r="W21" s="28"/>
      <c r="X21" s="28"/>
      <c r="Y21" s="28"/>
    </row>
    <row r="22" spans="1:25" s="18" customFormat="1" ht="22.5" customHeight="1">
      <c r="A22" s="27"/>
      <c r="B22" s="25" t="s">
        <v>73</v>
      </c>
      <c r="D22" s="26" t="s">
        <v>51</v>
      </c>
      <c r="F22" s="12">
        <f>'EJEC NO IMPRIMIR'!F22/'EJEC REGULAR'!$D$1</f>
        <v>0</v>
      </c>
      <c r="G22" s="12">
        <f>'EJEC NO IMPRIMIR'!G22/'EJEC REGULAR'!$D$1</f>
        <v>0</v>
      </c>
      <c r="H22" s="12">
        <f>'EJEC NO IMPRIMIR'!H22/'EJEC REGULAR'!$D$1</f>
        <v>0</v>
      </c>
      <c r="I22" s="12">
        <f>'EJEC NO IMPRIMIR'!I22/'EJEC REGULAR'!$D$1</f>
        <v>0</v>
      </c>
      <c r="J22" s="12">
        <f>'EJEC NO IMPRIMIR'!J22/'EJEC REGULAR'!$D$1</f>
        <v>0</v>
      </c>
      <c r="K22" s="12">
        <f>'EJEC NO IMPRIMIR'!K22/'EJEC REGULAR'!$D$1</f>
        <v>0</v>
      </c>
      <c r="L22" s="12">
        <f>'EJEC NO IMPRIMIR'!L22/'EJEC REGULAR'!$D$1</f>
        <v>0</v>
      </c>
      <c r="M22" s="12">
        <f>'EJEC NO IMPRIMIR'!M22/'EJEC REGULAR'!$D$1</f>
        <v>0</v>
      </c>
      <c r="N22" s="12">
        <f>'EJEC NO IMPRIMIR'!N22/'EJEC REGULAR'!$D$1</f>
        <v>0</v>
      </c>
      <c r="O22" s="12">
        <f>'EJEC NO IMPRIMIR'!O22/'EJEC REGULAR'!$D$1</f>
        <v>0</v>
      </c>
      <c r="P22" s="12">
        <f>'EJEC NO IMPRIMIR'!P22/'EJEC REGULAR'!$D$1</f>
        <v>0</v>
      </c>
      <c r="Q22" s="12">
        <f>'EJEC NO IMPRIMIR'!Q22/'EJEC REGULAR'!$D$1</f>
        <v>112901118.796</v>
      </c>
      <c r="R22" s="12">
        <f>'EJEC NO IMPRIMIR'!R22/'EJEC REGULAR'!$D$1</f>
        <v>0</v>
      </c>
      <c r="S22" s="12">
        <f>'EJEC NO IMPRIMIR'!S22/'EJEC REGULAR'!$D$1</f>
        <v>0</v>
      </c>
      <c r="T22" s="12">
        <f>'EJEC NO IMPRIMIR'!T22/'EJEC REGULAR'!$D$1</f>
        <v>0</v>
      </c>
      <c r="U22" s="12">
        <f t="shared" si="1"/>
        <v>112901118.796</v>
      </c>
      <c r="V22" s="28"/>
      <c r="W22" s="28"/>
      <c r="X22" s="28"/>
      <c r="Y22" s="28"/>
    </row>
    <row r="23" spans="1:25" s="18" customFormat="1" ht="22.5" customHeight="1">
      <c r="A23" s="27"/>
      <c r="B23" s="25">
        <v>14</v>
      </c>
      <c r="D23" s="26" t="s">
        <v>95</v>
      </c>
      <c r="F23" s="12">
        <f>'EJEC NO IMPRIMIR'!F23/'EJEC REGULAR'!$D$1</f>
        <v>0</v>
      </c>
      <c r="G23" s="12">
        <f>'EJEC NO IMPRIMIR'!G23/'EJEC REGULAR'!$D$1</f>
        <v>0</v>
      </c>
      <c r="H23" s="12">
        <f>'EJEC NO IMPRIMIR'!H23/'EJEC REGULAR'!$D$1</f>
        <v>0</v>
      </c>
      <c r="I23" s="12">
        <f>'EJEC NO IMPRIMIR'!I23/'EJEC REGULAR'!$D$1</f>
        <v>0</v>
      </c>
      <c r="J23" s="12">
        <f>'EJEC NO IMPRIMIR'!J23/'EJEC REGULAR'!$D$1</f>
        <v>0</v>
      </c>
      <c r="K23" s="12">
        <f>'EJEC NO IMPRIMIR'!K23/'EJEC REGULAR'!$D$1</f>
        <v>0</v>
      </c>
      <c r="L23" s="12">
        <f>'EJEC NO IMPRIMIR'!L23/'EJEC REGULAR'!$D$1</f>
        <v>0</v>
      </c>
      <c r="M23" s="12">
        <f>'EJEC NO IMPRIMIR'!M23/'EJEC REGULAR'!$D$1</f>
        <v>0</v>
      </c>
      <c r="N23" s="12">
        <f>'EJEC NO IMPRIMIR'!N23/'EJEC REGULAR'!$D$1</f>
        <v>0</v>
      </c>
      <c r="O23" s="12">
        <f>'EJEC NO IMPRIMIR'!O23/'EJEC REGULAR'!$D$1</f>
        <v>0</v>
      </c>
      <c r="P23" s="12">
        <f>'EJEC NO IMPRIMIR'!P23/'EJEC REGULAR'!$D$1</f>
        <v>0</v>
      </c>
      <c r="Q23" s="12">
        <f>'EJEC NO IMPRIMIR'!Q23/'EJEC REGULAR'!$D$1</f>
        <v>0</v>
      </c>
      <c r="R23" s="12">
        <f>'EJEC NO IMPRIMIR'!R23/'EJEC REGULAR'!$D$1</f>
        <v>0</v>
      </c>
      <c r="S23" s="12">
        <f>'EJEC NO IMPRIMIR'!S23/'EJEC REGULAR'!$D$1</f>
        <v>0</v>
      </c>
      <c r="T23" s="12">
        <f>'EJEC NO IMPRIMIR'!T23/'EJEC REGULAR'!$D$1</f>
        <v>0</v>
      </c>
      <c r="U23" s="12">
        <f t="shared" si="1"/>
        <v>0</v>
      </c>
      <c r="V23" s="28"/>
      <c r="W23" s="28"/>
      <c r="X23" s="28"/>
      <c r="Y23" s="28"/>
    </row>
    <row r="24" spans="1:25" s="18" customFormat="1" ht="22.5" customHeight="1">
      <c r="A24" s="27"/>
      <c r="B24" s="25" t="s">
        <v>74</v>
      </c>
      <c r="D24" s="26" t="s">
        <v>5</v>
      </c>
      <c r="F24" s="12">
        <f>'EJEC NO IMPRIMIR'!F24/'EJEC REGULAR'!$D$1</f>
        <v>195441.368</v>
      </c>
      <c r="G24" s="12">
        <f>'EJEC NO IMPRIMIR'!G24/'EJEC REGULAR'!$D$1</f>
        <v>-102942.756</v>
      </c>
      <c r="H24" s="12">
        <f>'EJEC NO IMPRIMIR'!H24/'EJEC REGULAR'!$D$1</f>
        <v>-452985.405</v>
      </c>
      <c r="I24" s="12">
        <f>'EJEC NO IMPRIMIR'!I24/'EJEC REGULAR'!$D$1</f>
        <v>2703214.187</v>
      </c>
      <c r="J24" s="12">
        <f>'EJEC NO IMPRIMIR'!J24/'EJEC REGULAR'!$D$1</f>
        <v>1496229.585</v>
      </c>
      <c r="K24" s="12">
        <f>'EJEC NO IMPRIMIR'!K24/'EJEC REGULAR'!$D$1</f>
        <v>56808395.833</v>
      </c>
      <c r="L24" s="12">
        <f>'EJEC NO IMPRIMIR'!L24/'EJEC REGULAR'!$D$1</f>
        <v>-1960402.582</v>
      </c>
      <c r="M24" s="12">
        <f>'EJEC NO IMPRIMIR'!M24/'EJEC REGULAR'!$D$1</f>
        <v>4133596.998</v>
      </c>
      <c r="N24" s="12">
        <f>'EJEC NO IMPRIMIR'!N24/'EJEC REGULAR'!$D$1</f>
        <v>-21166240.456</v>
      </c>
      <c r="O24" s="12">
        <f>'EJEC NO IMPRIMIR'!O24/'EJEC REGULAR'!$D$1</f>
        <v>-7856487.545</v>
      </c>
      <c r="P24" s="12">
        <f>'EJEC NO IMPRIMIR'!P24/'EJEC REGULAR'!$D$1</f>
        <v>463777.024</v>
      </c>
      <c r="Q24" s="12">
        <f>'EJEC NO IMPRIMIR'!Q24/'EJEC REGULAR'!$D$1</f>
        <v>-1582906.315</v>
      </c>
      <c r="R24" s="12">
        <f>'EJEC NO IMPRIMIR'!R24/'EJEC REGULAR'!$D$1</f>
        <v>-2670353.258</v>
      </c>
      <c r="S24" s="12">
        <f>'EJEC NO IMPRIMIR'!S24/'EJEC REGULAR'!$D$1</f>
        <v>153886</v>
      </c>
      <c r="T24" s="12">
        <f>'EJEC NO IMPRIMIR'!T24/'EJEC REGULAR'!$D$1</f>
        <v>0</v>
      </c>
      <c r="U24" s="12">
        <f t="shared" si="1"/>
        <v>30162222.677999992</v>
      </c>
      <c r="V24" s="28"/>
      <c r="W24" s="28"/>
      <c r="X24" s="28"/>
      <c r="Y24" s="28"/>
    </row>
    <row r="25" spans="1:25" s="52" customFormat="1" ht="24.75" customHeight="1">
      <c r="A25" s="44"/>
      <c r="B25" s="53"/>
      <c r="C25" s="46"/>
      <c r="D25" s="47" t="s">
        <v>6</v>
      </c>
      <c r="E25" s="48"/>
      <c r="F25" s="49">
        <f>SUM(F26,F27,F28,F29,F30,F31,F32,F41,F42,F46,F47,F48,F49)</f>
        <v>2473517.482</v>
      </c>
      <c r="G25" s="49">
        <f aca="true" t="shared" si="2" ref="G25:U25">SUM(G26,G27,G28,G29,G30,G31,G32,G41,G42,G46,G47,G48,G49)</f>
        <v>1048362.481</v>
      </c>
      <c r="H25" s="49">
        <f t="shared" si="2"/>
        <v>2720892.304</v>
      </c>
      <c r="I25" s="49">
        <f t="shared" si="2"/>
        <v>6384066.175000001</v>
      </c>
      <c r="J25" s="49">
        <f t="shared" si="2"/>
        <v>55555190.332</v>
      </c>
      <c r="K25" s="49">
        <f t="shared" si="2"/>
        <v>401981998.707</v>
      </c>
      <c r="L25" s="49">
        <f t="shared" si="2"/>
        <v>28121465.161</v>
      </c>
      <c r="M25" s="49">
        <f t="shared" si="2"/>
        <v>39882650.898</v>
      </c>
      <c r="N25" s="49">
        <f t="shared" si="2"/>
        <v>1778024.49</v>
      </c>
      <c r="O25" s="49">
        <f t="shared" si="2"/>
        <v>57674325.11400001</v>
      </c>
      <c r="P25" s="49">
        <f t="shared" si="2"/>
        <v>7179246.8100000005</v>
      </c>
      <c r="Q25" s="49">
        <f t="shared" si="2"/>
        <v>266173251.66599998</v>
      </c>
      <c r="R25" s="49">
        <f t="shared" si="2"/>
        <v>7582630.465</v>
      </c>
      <c r="S25" s="49">
        <f t="shared" si="2"/>
        <v>623707</v>
      </c>
      <c r="T25" s="49">
        <f t="shared" si="2"/>
        <v>4135999</v>
      </c>
      <c r="U25" s="49">
        <f t="shared" si="2"/>
        <v>883315328.085</v>
      </c>
      <c r="V25" s="51"/>
      <c r="W25" s="51"/>
      <c r="X25" s="51"/>
      <c r="Y25" s="51"/>
    </row>
    <row r="26" spans="1:25" s="18" customFormat="1" ht="22.5" customHeight="1">
      <c r="A26" s="27"/>
      <c r="B26" s="25" t="s">
        <v>7</v>
      </c>
      <c r="D26" s="26" t="s">
        <v>8</v>
      </c>
      <c r="F26" s="13">
        <f>'EJEC NO IMPRIMIR'!F26/'EJEC REGULAR'!$D$1</f>
        <v>2056002.239</v>
      </c>
      <c r="G26" s="13">
        <f>'EJEC NO IMPRIMIR'!G26/'EJEC REGULAR'!$D$1</f>
        <v>927121.388</v>
      </c>
      <c r="H26" s="13">
        <f>'EJEC NO IMPRIMIR'!H26/'EJEC REGULAR'!$D$1</f>
        <v>2538266.163</v>
      </c>
      <c r="I26" s="13">
        <f>'EJEC NO IMPRIMIR'!I26/'EJEC REGULAR'!$D$1</f>
        <v>3422778.828</v>
      </c>
      <c r="J26" s="13">
        <f>'EJEC NO IMPRIMIR'!J26/'EJEC REGULAR'!$D$1</f>
        <v>4966849.153</v>
      </c>
      <c r="K26" s="13">
        <f>'EJEC NO IMPRIMIR'!K26/'EJEC REGULAR'!$D$1</f>
        <v>34235302.461</v>
      </c>
      <c r="L26" s="13">
        <f>'EJEC NO IMPRIMIR'!L26/'EJEC REGULAR'!$D$1</f>
        <v>2466073.99</v>
      </c>
      <c r="M26" s="13">
        <f>'EJEC NO IMPRIMIR'!M26/'EJEC REGULAR'!$D$1</f>
        <v>1847993.789</v>
      </c>
      <c r="N26" s="13">
        <f>'EJEC NO IMPRIMIR'!N26/'EJEC REGULAR'!$D$1</f>
        <v>1442658.467</v>
      </c>
      <c r="O26" s="13">
        <f>'EJEC NO IMPRIMIR'!O26/'EJEC REGULAR'!$D$1</f>
        <v>1549233.269</v>
      </c>
      <c r="P26" s="13">
        <f>'EJEC NO IMPRIMIR'!P26/'EJEC REGULAR'!$D$1</f>
        <v>5131154.34</v>
      </c>
      <c r="Q26" s="13">
        <f>'EJEC NO IMPRIMIR'!Q26/'EJEC REGULAR'!$D$1</f>
        <v>3758746.199</v>
      </c>
      <c r="R26" s="13">
        <f>'EJEC NO IMPRIMIR'!R26/'EJEC REGULAR'!$D$1</f>
        <v>4576968.715</v>
      </c>
      <c r="S26" s="13">
        <f>'EJEC NO IMPRIMIR'!S26/'EJEC REGULAR'!$D$1</f>
        <v>534390</v>
      </c>
      <c r="T26" s="13">
        <f>'EJEC NO IMPRIMIR'!T26/'EJEC REGULAR'!$D$1</f>
        <v>2438893</v>
      </c>
      <c r="U26" s="12">
        <f aca="true" t="shared" si="3" ref="U26:U31">SUM(F26:T26)</f>
        <v>71892432.00100002</v>
      </c>
      <c r="V26" s="28"/>
      <c r="W26" s="28"/>
      <c r="X26" s="28"/>
      <c r="Y26" s="28"/>
    </row>
    <row r="27" spans="1:25" s="18" customFormat="1" ht="22.5" customHeight="1">
      <c r="A27" s="27"/>
      <c r="B27" s="25" t="s">
        <v>9</v>
      </c>
      <c r="D27" s="26" t="s">
        <v>10</v>
      </c>
      <c r="F27" s="12">
        <f>'EJEC NO IMPRIMIR'!F27/'EJEC REGULAR'!$D$1</f>
        <v>42596.361</v>
      </c>
      <c r="G27" s="12">
        <f>'EJEC NO IMPRIMIR'!G27/'EJEC REGULAR'!$D$1</f>
        <v>37782.44</v>
      </c>
      <c r="H27" s="12">
        <f>'EJEC NO IMPRIMIR'!H27/'EJEC REGULAR'!$D$1</f>
        <v>77991.744</v>
      </c>
      <c r="I27" s="12">
        <f>'EJEC NO IMPRIMIR'!I27/'EJEC REGULAR'!$D$1</f>
        <v>125873.373</v>
      </c>
      <c r="J27" s="12">
        <f>'EJEC NO IMPRIMIR'!J27/'EJEC REGULAR'!$D$1</f>
        <v>308368.402</v>
      </c>
      <c r="K27" s="12">
        <f>'EJEC NO IMPRIMIR'!K27/'EJEC REGULAR'!$D$1</f>
        <v>1894211.813</v>
      </c>
      <c r="L27" s="12">
        <f>'EJEC NO IMPRIMIR'!L27/'EJEC REGULAR'!$D$1</f>
        <v>116211.171</v>
      </c>
      <c r="M27" s="12">
        <f>'EJEC NO IMPRIMIR'!M27/'EJEC REGULAR'!$D$1</f>
        <v>54586.023</v>
      </c>
      <c r="N27" s="12">
        <f>'EJEC NO IMPRIMIR'!N27/'EJEC REGULAR'!$D$1</f>
        <v>49358.258</v>
      </c>
      <c r="O27" s="12">
        <f>'EJEC NO IMPRIMIR'!O27/'EJEC REGULAR'!$D$1</f>
        <v>189783.527</v>
      </c>
      <c r="P27" s="12">
        <f>'EJEC NO IMPRIMIR'!P27/'EJEC REGULAR'!$D$1</f>
        <v>983476.998</v>
      </c>
      <c r="Q27" s="12">
        <f>'EJEC NO IMPRIMIR'!Q27/'EJEC REGULAR'!$D$1</f>
        <v>262540.069</v>
      </c>
      <c r="R27" s="12">
        <f>'EJEC NO IMPRIMIR'!R27/'EJEC REGULAR'!$D$1</f>
        <v>205437.704</v>
      </c>
      <c r="S27" s="12">
        <f>'EJEC NO IMPRIMIR'!S27/'EJEC REGULAR'!$D$1</f>
        <v>37126</v>
      </c>
      <c r="T27" s="12">
        <f>'EJEC NO IMPRIMIR'!T27/'EJEC REGULAR'!$D$1</f>
        <v>652258</v>
      </c>
      <c r="U27" s="12">
        <f t="shared" si="3"/>
        <v>5037601.883000001</v>
      </c>
      <c r="V27" s="28"/>
      <c r="W27" s="28"/>
      <c r="X27" s="28"/>
      <c r="Y27" s="28"/>
    </row>
    <row r="28" spans="1:25" s="18" customFormat="1" ht="22.5" customHeight="1">
      <c r="A28" s="27"/>
      <c r="B28" s="25" t="s">
        <v>11</v>
      </c>
      <c r="D28" s="26" t="s">
        <v>52</v>
      </c>
      <c r="F28" s="12">
        <f>'EJEC NO IMPRIMIR'!F28/'EJEC REGULAR'!$D$1</f>
        <v>206243.758</v>
      </c>
      <c r="G28" s="12">
        <f>'EJEC NO IMPRIMIR'!G28/'EJEC REGULAR'!$D$1</f>
        <v>49230.775</v>
      </c>
      <c r="H28" s="12">
        <f>'EJEC NO IMPRIMIR'!H28/'EJEC REGULAR'!$D$1</f>
        <v>26595.338</v>
      </c>
      <c r="I28" s="12">
        <f>'EJEC NO IMPRIMIR'!I28/'EJEC REGULAR'!$D$1</f>
        <v>202519.782</v>
      </c>
      <c r="J28" s="12">
        <f>'EJEC NO IMPRIMIR'!J28/'EJEC REGULAR'!$D$1</f>
        <v>34885.51</v>
      </c>
      <c r="K28" s="12">
        <f>'EJEC NO IMPRIMIR'!K28/'EJEC REGULAR'!$D$1</f>
        <v>951446.321</v>
      </c>
      <c r="L28" s="12">
        <f>'EJEC NO IMPRIMIR'!L28/'EJEC REGULAR'!$D$1</f>
        <v>60454.35</v>
      </c>
      <c r="M28" s="12">
        <f>'EJEC NO IMPRIMIR'!M28/'EJEC REGULAR'!$D$1</f>
        <v>33569.642</v>
      </c>
      <c r="N28" s="12">
        <f>'EJEC NO IMPRIMIR'!N28/'EJEC REGULAR'!$D$1</f>
        <v>117261.441</v>
      </c>
      <c r="O28" s="12">
        <f>'EJEC NO IMPRIMIR'!O28/'EJEC REGULAR'!$D$1</f>
        <v>0</v>
      </c>
      <c r="P28" s="12">
        <f>'EJEC NO IMPRIMIR'!P28/'EJEC REGULAR'!$D$1</f>
        <v>106408.906</v>
      </c>
      <c r="Q28" s="12">
        <f>'EJEC NO IMPRIMIR'!Q28/'EJEC REGULAR'!$D$1</f>
        <v>27138.859</v>
      </c>
      <c r="R28" s="12">
        <f>'EJEC NO IMPRIMIR'!R28/'EJEC REGULAR'!$D$1</f>
        <v>117149.324</v>
      </c>
      <c r="S28" s="12">
        <f>'EJEC NO IMPRIMIR'!S28/'EJEC REGULAR'!$D$1</f>
        <v>0</v>
      </c>
      <c r="T28" s="12">
        <f>'EJEC NO IMPRIMIR'!T28/'EJEC REGULAR'!$D$1</f>
        <v>0</v>
      </c>
      <c r="U28" s="12">
        <f t="shared" si="3"/>
        <v>1932904.006</v>
      </c>
      <c r="V28" s="28"/>
      <c r="W28" s="28"/>
      <c r="X28" s="28"/>
      <c r="Y28" s="28"/>
    </row>
    <row r="29" spans="1:25" s="18" customFormat="1" ht="22.5" customHeight="1">
      <c r="A29" s="27"/>
      <c r="B29" s="25" t="s">
        <v>12</v>
      </c>
      <c r="D29" s="26" t="s">
        <v>14</v>
      </c>
      <c r="F29" s="12">
        <f>'EJEC NO IMPRIMIR'!F29/'EJEC REGULAR'!$D$1</f>
        <v>35786.556</v>
      </c>
      <c r="G29" s="12">
        <f>'EJEC NO IMPRIMIR'!G29/'EJEC REGULAR'!$D$1</f>
        <v>0</v>
      </c>
      <c r="H29" s="12">
        <f>'EJEC NO IMPRIMIR'!H29/'EJEC REGULAR'!$D$1</f>
        <v>0</v>
      </c>
      <c r="I29" s="12">
        <f>'EJEC NO IMPRIMIR'!I29/'EJEC REGULAR'!$D$1</f>
        <v>0</v>
      </c>
      <c r="J29" s="12">
        <f>'EJEC NO IMPRIMIR'!J29/'EJEC REGULAR'!$D$1</f>
        <v>0</v>
      </c>
      <c r="K29" s="12">
        <f>'EJEC NO IMPRIMIR'!K29/'EJEC REGULAR'!$D$1</f>
        <v>0</v>
      </c>
      <c r="L29" s="12">
        <f>'EJEC NO IMPRIMIR'!L29/'EJEC REGULAR'!$D$1</f>
        <v>0</v>
      </c>
      <c r="M29" s="12">
        <f>'EJEC NO IMPRIMIR'!M29/'EJEC REGULAR'!$D$1</f>
        <v>0</v>
      </c>
      <c r="N29" s="12">
        <f>'EJEC NO IMPRIMIR'!N29/'EJEC REGULAR'!$D$1</f>
        <v>0</v>
      </c>
      <c r="O29" s="12">
        <f>'EJEC NO IMPRIMIR'!O29/'EJEC REGULAR'!$D$1</f>
        <v>0</v>
      </c>
      <c r="P29" s="12">
        <f>'EJEC NO IMPRIMIR'!P29/'EJEC REGULAR'!$D$1</f>
        <v>0</v>
      </c>
      <c r="Q29" s="12">
        <f>'EJEC NO IMPRIMIR'!Q29/'EJEC REGULAR'!$D$1</f>
        <v>161816.53</v>
      </c>
      <c r="R29" s="12">
        <f>'EJEC NO IMPRIMIR'!R29/'EJEC REGULAR'!$D$1</f>
        <v>138465</v>
      </c>
      <c r="S29" s="12">
        <f>'EJEC NO IMPRIMIR'!S29/'EJEC REGULAR'!$D$1</f>
        <v>0</v>
      </c>
      <c r="T29" s="12">
        <f>'EJEC NO IMPRIMIR'!T29/'EJEC REGULAR'!$D$1</f>
        <v>0</v>
      </c>
      <c r="U29" s="12">
        <f t="shared" si="3"/>
        <v>336068.086</v>
      </c>
      <c r="V29" s="28"/>
      <c r="W29" s="28"/>
      <c r="X29" s="28"/>
      <c r="Y29" s="28"/>
    </row>
    <row r="30" spans="1:25" s="18" customFormat="1" ht="22.5" customHeight="1">
      <c r="A30" s="27"/>
      <c r="B30" s="25" t="s">
        <v>13</v>
      </c>
      <c r="D30" s="26" t="s">
        <v>30</v>
      </c>
      <c r="F30" s="12">
        <f>'EJEC NO IMPRIMIR'!F30/'EJEC REGULAR'!$D$1</f>
        <v>0</v>
      </c>
      <c r="G30" s="12">
        <f>'EJEC NO IMPRIMIR'!G30/'EJEC REGULAR'!$D$1</f>
        <v>0</v>
      </c>
      <c r="H30" s="12">
        <f>'EJEC NO IMPRIMIR'!H30/'EJEC REGULAR'!$D$1</f>
        <v>0</v>
      </c>
      <c r="I30" s="12">
        <f>'EJEC NO IMPRIMIR'!I30/'EJEC REGULAR'!$D$1</f>
        <v>0</v>
      </c>
      <c r="J30" s="12">
        <f>'EJEC NO IMPRIMIR'!J30/'EJEC REGULAR'!$D$1</f>
        <v>0</v>
      </c>
      <c r="K30" s="12">
        <f>'EJEC NO IMPRIMIR'!K30/'EJEC REGULAR'!$D$1</f>
        <v>0</v>
      </c>
      <c r="L30" s="12">
        <f>'EJEC NO IMPRIMIR'!L30/'EJEC REGULAR'!$D$1</f>
        <v>0</v>
      </c>
      <c r="M30" s="12">
        <f>'EJEC NO IMPRIMIR'!M30/'EJEC REGULAR'!$D$1</f>
        <v>0</v>
      </c>
      <c r="N30" s="12">
        <f>'EJEC NO IMPRIMIR'!N30/'EJEC REGULAR'!$D$1</f>
        <v>0</v>
      </c>
      <c r="O30" s="12">
        <f>'EJEC NO IMPRIMIR'!O30/'EJEC REGULAR'!$D$1</f>
        <v>0</v>
      </c>
      <c r="P30" s="12">
        <f>'EJEC NO IMPRIMIR'!P30/'EJEC REGULAR'!$D$1</f>
        <v>0</v>
      </c>
      <c r="Q30" s="12">
        <f>'EJEC NO IMPRIMIR'!Q30/'EJEC REGULAR'!$D$1</f>
        <v>0</v>
      </c>
      <c r="R30" s="12">
        <f>'EJEC NO IMPRIMIR'!R30/'EJEC REGULAR'!$D$1</f>
        <v>0</v>
      </c>
      <c r="S30" s="12">
        <f>'EJEC NO IMPRIMIR'!S30/'EJEC REGULAR'!$D$1</f>
        <v>0</v>
      </c>
      <c r="T30" s="12">
        <f>'EJEC NO IMPRIMIR'!T30/'EJEC REGULAR'!$D$1</f>
        <v>0</v>
      </c>
      <c r="U30" s="12">
        <f t="shared" si="3"/>
        <v>0</v>
      </c>
      <c r="V30" s="28"/>
      <c r="W30" s="28"/>
      <c r="X30" s="28"/>
      <c r="Y30" s="28"/>
    </row>
    <row r="31" spans="1:25" s="18" customFormat="1" ht="22.5" customHeight="1">
      <c r="A31" s="27"/>
      <c r="B31" s="25" t="s">
        <v>75</v>
      </c>
      <c r="D31" s="26" t="s">
        <v>67</v>
      </c>
      <c r="F31" s="12">
        <f>'EJEC NO IMPRIMIR'!F31/'EJEC REGULAR'!$D$1</f>
        <v>0</v>
      </c>
      <c r="G31" s="12">
        <f>'EJEC NO IMPRIMIR'!G31/'EJEC REGULAR'!$D$1</f>
        <v>0</v>
      </c>
      <c r="H31" s="12">
        <f>'EJEC NO IMPRIMIR'!H31/'EJEC REGULAR'!$D$1</f>
        <v>0</v>
      </c>
      <c r="I31" s="12">
        <f>'EJEC NO IMPRIMIR'!I31/'EJEC REGULAR'!$D$1</f>
        <v>0</v>
      </c>
      <c r="J31" s="12">
        <f>'EJEC NO IMPRIMIR'!J31/'EJEC REGULAR'!$D$1</f>
        <v>298988.192</v>
      </c>
      <c r="K31" s="12">
        <f>'EJEC NO IMPRIMIR'!K31/'EJEC REGULAR'!$D$1</f>
        <v>15209.465</v>
      </c>
      <c r="L31" s="12">
        <f>'EJEC NO IMPRIMIR'!L31/'EJEC REGULAR'!$D$1</f>
        <v>0</v>
      </c>
      <c r="M31" s="12">
        <f>'EJEC NO IMPRIMIR'!M31/'EJEC REGULAR'!$D$1</f>
        <v>0</v>
      </c>
      <c r="N31" s="12">
        <f>'EJEC NO IMPRIMIR'!N31/'EJEC REGULAR'!$D$1</f>
        <v>0</v>
      </c>
      <c r="O31" s="12">
        <f>'EJEC NO IMPRIMIR'!O31/'EJEC REGULAR'!$D$1</f>
        <v>0</v>
      </c>
      <c r="P31" s="12">
        <f>'EJEC NO IMPRIMIR'!P31/'EJEC REGULAR'!$D$1</f>
        <v>0</v>
      </c>
      <c r="Q31" s="12">
        <f>'EJEC NO IMPRIMIR'!Q31/'EJEC REGULAR'!$D$1</f>
        <v>0</v>
      </c>
      <c r="R31" s="12">
        <f>'EJEC NO IMPRIMIR'!R31/'EJEC REGULAR'!$D$1</f>
        <v>0</v>
      </c>
      <c r="S31" s="12">
        <f>'EJEC NO IMPRIMIR'!S31/'EJEC REGULAR'!$D$1</f>
        <v>0</v>
      </c>
      <c r="T31" s="12">
        <f>'EJEC NO IMPRIMIR'!T31/'EJEC REGULAR'!$D$1</f>
        <v>0</v>
      </c>
      <c r="U31" s="12">
        <f t="shared" si="3"/>
        <v>314197.657</v>
      </c>
      <c r="V31" s="28"/>
      <c r="W31" s="28"/>
      <c r="X31" s="28"/>
      <c r="Y31" s="28"/>
    </row>
    <row r="32" spans="1:25" s="16" customFormat="1" ht="22.5" customHeight="1">
      <c r="A32" s="27"/>
      <c r="B32" s="25" t="s">
        <v>76</v>
      </c>
      <c r="C32" s="18"/>
      <c r="D32" s="31" t="s">
        <v>68</v>
      </c>
      <c r="E32" s="18"/>
      <c r="F32" s="14">
        <f>'EJEC NO IMPRIMIR'!F32/'EJEC REGULAR'!$D$1</f>
        <v>0</v>
      </c>
      <c r="G32" s="14">
        <f>'EJEC NO IMPRIMIR'!G32/'EJEC REGULAR'!$D$1</f>
        <v>0</v>
      </c>
      <c r="H32" s="14">
        <f>'EJEC NO IMPRIMIR'!H32/'EJEC REGULAR'!$D$1</f>
        <v>1370.624</v>
      </c>
      <c r="I32" s="14">
        <f>'EJEC NO IMPRIMIR'!I32/'EJEC REGULAR'!$D$1</f>
        <v>0</v>
      </c>
      <c r="J32" s="14">
        <f>'EJEC NO IMPRIMIR'!J32/'EJEC REGULAR'!$D$1</f>
        <v>689.931</v>
      </c>
      <c r="K32" s="14">
        <f>'EJEC NO IMPRIMIR'!K32/'EJEC REGULAR'!$D$1</f>
        <v>1465972.498</v>
      </c>
      <c r="L32" s="14">
        <f>'EJEC NO IMPRIMIR'!L32/'EJEC REGULAR'!$D$1</f>
        <v>40.064</v>
      </c>
      <c r="M32" s="14">
        <f>'EJEC NO IMPRIMIR'!M32/'EJEC REGULAR'!$D$1</f>
        <v>0</v>
      </c>
      <c r="N32" s="14">
        <f>'EJEC NO IMPRIMIR'!N32/'EJEC REGULAR'!$D$1</f>
        <v>1376.055</v>
      </c>
      <c r="O32" s="14">
        <f>'EJEC NO IMPRIMIR'!O32/'EJEC REGULAR'!$D$1</f>
        <v>8832.524</v>
      </c>
      <c r="P32" s="14">
        <f>'EJEC NO IMPRIMIR'!P32/'EJEC REGULAR'!$D$1</f>
        <v>94755.627</v>
      </c>
      <c r="Q32" s="14">
        <f>'EJEC NO IMPRIMIR'!Q32/'EJEC REGULAR'!$D$1</f>
        <v>80.352</v>
      </c>
      <c r="R32" s="14">
        <f>'EJEC NO IMPRIMIR'!R32/'EJEC REGULAR'!$D$1</f>
        <v>5882.18</v>
      </c>
      <c r="S32" s="14">
        <f>'EJEC NO IMPRIMIR'!S32/'EJEC REGULAR'!$D$1</f>
        <v>6964</v>
      </c>
      <c r="T32" s="14">
        <f>'EJEC NO IMPRIMIR'!T32/'EJEC REGULAR'!$D$1</f>
        <v>223</v>
      </c>
      <c r="U32" s="12">
        <f>SUM(U33:U40)</f>
        <v>1586186.855</v>
      </c>
      <c r="V32" s="7"/>
      <c r="W32" s="7"/>
      <c r="X32" s="7"/>
      <c r="Y32" s="7"/>
    </row>
    <row r="33" spans="1:25" s="18" customFormat="1" ht="22.5" customHeight="1">
      <c r="A33" s="27"/>
      <c r="B33" s="41" t="s">
        <v>20</v>
      </c>
      <c r="C33" s="39"/>
      <c r="D33" s="42" t="s">
        <v>38</v>
      </c>
      <c r="F33" s="13">
        <f>'EJEC NO IMPRIMIR'!F33/'EJEC REGULAR'!$D$1</f>
        <v>0</v>
      </c>
      <c r="G33" s="13">
        <f>'EJEC NO IMPRIMIR'!G33/'EJEC REGULAR'!$D$1</f>
        <v>0</v>
      </c>
      <c r="H33" s="13">
        <f>'EJEC NO IMPRIMIR'!H33/'EJEC REGULAR'!$D$1</f>
        <v>0</v>
      </c>
      <c r="I33" s="13">
        <f>'EJEC NO IMPRIMIR'!I33/'EJEC REGULAR'!$D$1</f>
        <v>0</v>
      </c>
      <c r="J33" s="13">
        <f>'EJEC NO IMPRIMIR'!J33/'EJEC REGULAR'!$D$1</f>
        <v>0</v>
      </c>
      <c r="K33" s="13">
        <f>'EJEC NO IMPRIMIR'!K33/'EJEC REGULAR'!$D$1</f>
        <v>0</v>
      </c>
      <c r="L33" s="13">
        <f>'EJEC NO IMPRIMIR'!L33/'EJEC REGULAR'!$D$1</f>
        <v>0</v>
      </c>
      <c r="M33" s="13">
        <f>'EJEC NO IMPRIMIR'!M33/'EJEC REGULAR'!$D$1</f>
        <v>0</v>
      </c>
      <c r="N33" s="13">
        <f>'EJEC NO IMPRIMIR'!N33/'EJEC REGULAR'!$D$1</f>
        <v>0</v>
      </c>
      <c r="O33" s="13">
        <f>'EJEC NO IMPRIMIR'!O33/'EJEC REGULAR'!$D$1</f>
        <v>0</v>
      </c>
      <c r="P33" s="13">
        <f>'EJEC NO IMPRIMIR'!P33/'EJEC REGULAR'!$D$1</f>
        <v>0</v>
      </c>
      <c r="Q33" s="13">
        <f>'EJEC NO IMPRIMIR'!Q33/'EJEC REGULAR'!$D$1</f>
        <v>0</v>
      </c>
      <c r="R33" s="13">
        <f>'EJEC NO IMPRIMIR'!R33/'EJEC REGULAR'!$D$1</f>
        <v>0</v>
      </c>
      <c r="S33" s="13">
        <f>'EJEC NO IMPRIMIR'!S33/'EJEC REGULAR'!$D$1</f>
        <v>0</v>
      </c>
      <c r="T33" s="13">
        <f>'EJEC NO IMPRIMIR'!T33/'EJEC REGULAR'!$D$1</f>
        <v>0</v>
      </c>
      <c r="U33" s="13">
        <f aca="true" t="shared" si="4" ref="U33:U41">SUM(F33:T33)</f>
        <v>0</v>
      </c>
      <c r="V33" s="28"/>
      <c r="W33" s="28"/>
      <c r="X33" s="28"/>
      <c r="Y33" s="28"/>
    </row>
    <row r="34" spans="1:25" s="18" customFormat="1" ht="22.5" customHeight="1">
      <c r="A34" s="27"/>
      <c r="B34" s="29" t="s">
        <v>39</v>
      </c>
      <c r="D34" s="26" t="s">
        <v>98</v>
      </c>
      <c r="F34" s="12">
        <f>'EJEC NO IMPRIMIR'!F34/'EJEC REGULAR'!$D$1</f>
        <v>0</v>
      </c>
      <c r="G34" s="12">
        <f>'EJEC NO IMPRIMIR'!G34/'EJEC REGULAR'!$D$1</f>
        <v>0</v>
      </c>
      <c r="H34" s="12">
        <f>'EJEC NO IMPRIMIR'!H34/'EJEC REGULAR'!$D$1</f>
        <v>0</v>
      </c>
      <c r="I34" s="12">
        <f>'EJEC NO IMPRIMIR'!I34/'EJEC REGULAR'!$D$1</f>
        <v>0</v>
      </c>
      <c r="J34" s="12">
        <f>'EJEC NO IMPRIMIR'!J34/'EJEC REGULAR'!$D$1</f>
        <v>0</v>
      </c>
      <c r="K34" s="12">
        <f>'EJEC NO IMPRIMIR'!K34/'EJEC REGULAR'!$D$1</f>
        <v>0</v>
      </c>
      <c r="L34" s="12">
        <f>'EJEC NO IMPRIMIR'!L34/'EJEC REGULAR'!$D$1</f>
        <v>0</v>
      </c>
      <c r="M34" s="12">
        <f>'EJEC NO IMPRIMIR'!M34/'EJEC REGULAR'!$D$1</f>
        <v>0</v>
      </c>
      <c r="N34" s="12">
        <f>'EJEC NO IMPRIMIR'!N34/'EJEC REGULAR'!$D$1</f>
        <v>0</v>
      </c>
      <c r="O34" s="12">
        <f>'EJEC NO IMPRIMIR'!O34/'EJEC REGULAR'!$D$1</f>
        <v>0</v>
      </c>
      <c r="P34" s="12">
        <f>'EJEC NO IMPRIMIR'!P34/'EJEC REGULAR'!$D$1</f>
        <v>0</v>
      </c>
      <c r="Q34" s="12">
        <f>'EJEC NO IMPRIMIR'!Q34/'EJEC REGULAR'!$D$1</f>
        <v>0</v>
      </c>
      <c r="R34" s="12">
        <f>'EJEC NO IMPRIMIR'!R34/'EJEC REGULAR'!$D$1</f>
        <v>0</v>
      </c>
      <c r="S34" s="12">
        <f>'EJEC NO IMPRIMIR'!S34/'EJEC REGULAR'!$D$1</f>
        <v>0</v>
      </c>
      <c r="T34" s="12">
        <f>'EJEC NO IMPRIMIR'!T34/'EJEC REGULAR'!$D$1</f>
        <v>0</v>
      </c>
      <c r="U34" s="12">
        <f t="shared" si="4"/>
        <v>0</v>
      </c>
      <c r="V34" s="28"/>
      <c r="W34" s="28"/>
      <c r="X34" s="28"/>
      <c r="Y34" s="28"/>
    </row>
    <row r="35" spans="1:25" s="18" customFormat="1" ht="22.5" customHeight="1">
      <c r="A35" s="27"/>
      <c r="B35" s="29" t="s">
        <v>31</v>
      </c>
      <c r="D35" s="26" t="s">
        <v>33</v>
      </c>
      <c r="F35" s="12">
        <f>'EJEC NO IMPRIMIR'!F35/'EJEC REGULAR'!$D$1</f>
        <v>0</v>
      </c>
      <c r="G35" s="12">
        <f>'EJEC NO IMPRIMIR'!G35/'EJEC REGULAR'!$D$1</f>
        <v>0</v>
      </c>
      <c r="H35" s="12">
        <f>'EJEC NO IMPRIMIR'!H35/'EJEC REGULAR'!$D$1</f>
        <v>0</v>
      </c>
      <c r="I35" s="12">
        <f>'EJEC NO IMPRIMIR'!I35/'EJEC REGULAR'!$D$1</f>
        <v>0</v>
      </c>
      <c r="J35" s="12">
        <f>'EJEC NO IMPRIMIR'!J35/'EJEC REGULAR'!$D$1</f>
        <v>0</v>
      </c>
      <c r="K35" s="12">
        <f>'EJEC NO IMPRIMIR'!K35/'EJEC REGULAR'!$D$1</f>
        <v>36556.8</v>
      </c>
      <c r="L35" s="12">
        <f>'EJEC NO IMPRIMIR'!L35/'EJEC REGULAR'!$D$1</f>
        <v>0</v>
      </c>
      <c r="M35" s="12">
        <f>'EJEC NO IMPRIMIR'!M35/'EJEC REGULAR'!$D$1</f>
        <v>0</v>
      </c>
      <c r="N35" s="12">
        <f>'EJEC NO IMPRIMIR'!N35/'EJEC REGULAR'!$D$1</f>
        <v>0</v>
      </c>
      <c r="O35" s="12">
        <f>'EJEC NO IMPRIMIR'!O35/'EJEC REGULAR'!$D$1</f>
        <v>0</v>
      </c>
      <c r="P35" s="12">
        <f>'EJEC NO IMPRIMIR'!P35/'EJEC REGULAR'!$D$1</f>
        <v>0</v>
      </c>
      <c r="Q35" s="12">
        <f>'EJEC NO IMPRIMIR'!Q35/'EJEC REGULAR'!$D$1</f>
        <v>0</v>
      </c>
      <c r="R35" s="12">
        <f>'EJEC NO IMPRIMIR'!R35/'EJEC REGULAR'!$D$1</f>
        <v>0</v>
      </c>
      <c r="S35" s="12">
        <f>'EJEC NO IMPRIMIR'!S35/'EJEC REGULAR'!$D$1</f>
        <v>0</v>
      </c>
      <c r="T35" s="12">
        <f>'EJEC NO IMPRIMIR'!T35/'EJEC REGULAR'!$D$1</f>
        <v>0</v>
      </c>
      <c r="U35" s="12">
        <f t="shared" si="4"/>
        <v>36556.8</v>
      </c>
      <c r="V35" s="28"/>
      <c r="W35" s="28"/>
      <c r="X35" s="28"/>
      <c r="Y35" s="28"/>
    </row>
    <row r="36" spans="1:25" s="18" customFormat="1" ht="22.5" customHeight="1">
      <c r="A36" s="27"/>
      <c r="B36" s="29" t="s">
        <v>32</v>
      </c>
      <c r="D36" s="26" t="s">
        <v>34</v>
      </c>
      <c r="F36" s="12">
        <f>'EJEC NO IMPRIMIR'!F36/'EJEC REGULAR'!$D$1</f>
        <v>0</v>
      </c>
      <c r="G36" s="12">
        <f>'EJEC NO IMPRIMIR'!G36/'EJEC REGULAR'!$D$1</f>
        <v>0</v>
      </c>
      <c r="H36" s="12">
        <f>'EJEC NO IMPRIMIR'!H36/'EJEC REGULAR'!$D$1</f>
        <v>0</v>
      </c>
      <c r="I36" s="12">
        <f>'EJEC NO IMPRIMIR'!I36/'EJEC REGULAR'!$D$1</f>
        <v>0</v>
      </c>
      <c r="J36" s="12">
        <f>'EJEC NO IMPRIMIR'!J36/'EJEC REGULAR'!$D$1</f>
        <v>0</v>
      </c>
      <c r="K36" s="12">
        <f>'EJEC NO IMPRIMIR'!K36/'EJEC REGULAR'!$D$1</f>
        <v>741.203</v>
      </c>
      <c r="L36" s="12">
        <f>'EJEC NO IMPRIMIR'!L36/'EJEC REGULAR'!$D$1</f>
        <v>0</v>
      </c>
      <c r="M36" s="12">
        <f>'EJEC NO IMPRIMIR'!M36/'EJEC REGULAR'!$D$1</f>
        <v>0</v>
      </c>
      <c r="N36" s="12">
        <f>'EJEC NO IMPRIMIR'!N36/'EJEC REGULAR'!$D$1</f>
        <v>0</v>
      </c>
      <c r="O36" s="12">
        <f>'EJEC NO IMPRIMIR'!O36/'EJEC REGULAR'!$D$1</f>
        <v>8166.613</v>
      </c>
      <c r="P36" s="12">
        <f>'EJEC NO IMPRIMIR'!P36/'EJEC REGULAR'!$D$1</f>
        <v>0</v>
      </c>
      <c r="Q36" s="12">
        <f>'EJEC NO IMPRIMIR'!Q36/'EJEC REGULAR'!$D$1</f>
        <v>0</v>
      </c>
      <c r="R36" s="12">
        <f>'EJEC NO IMPRIMIR'!R36/'EJEC REGULAR'!$D$1</f>
        <v>0</v>
      </c>
      <c r="S36" s="12">
        <f>'EJEC NO IMPRIMIR'!S36/'EJEC REGULAR'!$D$1</f>
        <v>0</v>
      </c>
      <c r="T36" s="12">
        <f>'EJEC NO IMPRIMIR'!T36/'EJEC REGULAR'!$D$1</f>
        <v>0</v>
      </c>
      <c r="U36" s="12">
        <f t="shared" si="4"/>
        <v>8907.816</v>
      </c>
      <c r="V36" s="28"/>
      <c r="W36" s="28"/>
      <c r="X36" s="28"/>
      <c r="Y36" s="28"/>
    </row>
    <row r="37" spans="1:25" s="18" customFormat="1" ht="22.5" customHeight="1">
      <c r="A37" s="27"/>
      <c r="B37" s="29" t="s">
        <v>37</v>
      </c>
      <c r="D37" s="26" t="s">
        <v>47</v>
      </c>
      <c r="F37" s="12">
        <f>'EJEC NO IMPRIMIR'!F37/'EJEC REGULAR'!$D$1</f>
        <v>0</v>
      </c>
      <c r="G37" s="12">
        <f>'EJEC NO IMPRIMIR'!G37/'EJEC REGULAR'!$D$1</f>
        <v>0</v>
      </c>
      <c r="H37" s="12">
        <f>'EJEC NO IMPRIMIR'!H37/'EJEC REGULAR'!$D$1</f>
        <v>1076.712</v>
      </c>
      <c r="I37" s="12">
        <f>'EJEC NO IMPRIMIR'!I37/'EJEC REGULAR'!$D$1</f>
        <v>0</v>
      </c>
      <c r="J37" s="12">
        <f>'EJEC NO IMPRIMIR'!J37/'EJEC REGULAR'!$D$1</f>
        <v>0</v>
      </c>
      <c r="K37" s="12">
        <f>'EJEC NO IMPRIMIR'!K37/'EJEC REGULAR'!$D$1</f>
        <v>1357552.611</v>
      </c>
      <c r="L37" s="12">
        <f>'EJEC NO IMPRIMIR'!L37/'EJEC REGULAR'!$D$1</f>
        <v>0</v>
      </c>
      <c r="M37" s="12">
        <f>'EJEC NO IMPRIMIR'!M37/'EJEC REGULAR'!$D$1</f>
        <v>0</v>
      </c>
      <c r="N37" s="12">
        <f>'EJEC NO IMPRIMIR'!N37/'EJEC REGULAR'!$D$1</f>
        <v>0</v>
      </c>
      <c r="O37" s="12">
        <f>'EJEC NO IMPRIMIR'!O37/'EJEC REGULAR'!$D$1</f>
        <v>0</v>
      </c>
      <c r="P37" s="12">
        <f>'EJEC NO IMPRIMIR'!P37/'EJEC REGULAR'!$D$1</f>
        <v>0</v>
      </c>
      <c r="Q37" s="12">
        <f>'EJEC NO IMPRIMIR'!Q37/'EJEC REGULAR'!$D$1</f>
        <v>0</v>
      </c>
      <c r="R37" s="12">
        <f>'EJEC NO IMPRIMIR'!R37/'EJEC REGULAR'!$D$1</f>
        <v>0</v>
      </c>
      <c r="S37" s="12">
        <f>'EJEC NO IMPRIMIR'!S37/'EJEC REGULAR'!$D$1</f>
        <v>1501</v>
      </c>
      <c r="T37" s="12">
        <f>'EJEC NO IMPRIMIR'!T37/'EJEC REGULAR'!$D$1</f>
        <v>0</v>
      </c>
      <c r="U37" s="12">
        <f t="shared" si="4"/>
        <v>1360130.323</v>
      </c>
      <c r="V37" s="28"/>
      <c r="W37" s="28"/>
      <c r="X37" s="28"/>
      <c r="Y37" s="28"/>
    </row>
    <row r="38" spans="1:25" s="18" customFormat="1" ht="22.5" customHeight="1">
      <c r="A38" s="27"/>
      <c r="B38" s="29" t="s">
        <v>21</v>
      </c>
      <c r="D38" s="26" t="s">
        <v>36</v>
      </c>
      <c r="F38" s="12">
        <f>'EJEC NO IMPRIMIR'!F38/'EJEC REGULAR'!$D$1</f>
        <v>0</v>
      </c>
      <c r="G38" s="12">
        <f>'EJEC NO IMPRIMIR'!G38/'EJEC REGULAR'!$D$1</f>
        <v>0</v>
      </c>
      <c r="H38" s="12">
        <f>'EJEC NO IMPRIMIR'!H38/'EJEC REGULAR'!$D$1</f>
        <v>0</v>
      </c>
      <c r="I38" s="12">
        <f>'EJEC NO IMPRIMIR'!I38/'EJEC REGULAR'!$D$1</f>
        <v>0</v>
      </c>
      <c r="J38" s="12">
        <f>'EJEC NO IMPRIMIR'!J38/'EJEC REGULAR'!$D$1</f>
        <v>689.931</v>
      </c>
      <c r="K38" s="12">
        <f>'EJEC NO IMPRIMIR'!K38/'EJEC REGULAR'!$D$1</f>
        <v>67513.368</v>
      </c>
      <c r="L38" s="12">
        <f>'EJEC NO IMPRIMIR'!L38/'EJEC REGULAR'!$D$1</f>
        <v>0</v>
      </c>
      <c r="M38" s="12">
        <f>'EJEC NO IMPRIMIR'!M38/'EJEC REGULAR'!$D$1</f>
        <v>0</v>
      </c>
      <c r="N38" s="12">
        <f>'EJEC NO IMPRIMIR'!N38/'EJEC REGULAR'!$D$1</f>
        <v>1376.055</v>
      </c>
      <c r="O38" s="12">
        <f>'EJEC NO IMPRIMIR'!O38/'EJEC REGULAR'!$D$1</f>
        <v>665.911</v>
      </c>
      <c r="P38" s="12">
        <f>'EJEC NO IMPRIMIR'!P38/'EJEC REGULAR'!$D$1</f>
        <v>4152.05</v>
      </c>
      <c r="Q38" s="12">
        <f>'EJEC NO IMPRIMIR'!Q38/'EJEC REGULAR'!$D$1</f>
        <v>38.354</v>
      </c>
      <c r="R38" s="12">
        <f>'EJEC NO IMPRIMIR'!R38/'EJEC REGULAR'!$D$1</f>
        <v>5819.183</v>
      </c>
      <c r="S38" s="12">
        <f>'EJEC NO IMPRIMIR'!S38/'EJEC REGULAR'!$D$1</f>
        <v>2409</v>
      </c>
      <c r="T38" s="12">
        <f>'EJEC NO IMPRIMIR'!T38/'EJEC REGULAR'!$D$1</f>
        <v>223</v>
      </c>
      <c r="U38" s="12">
        <f t="shared" si="4"/>
        <v>82886.852</v>
      </c>
      <c r="V38" s="28"/>
      <c r="W38" s="28"/>
      <c r="X38" s="28"/>
      <c r="Y38" s="28"/>
    </row>
    <row r="39" spans="1:25" s="18" customFormat="1" ht="22.5" customHeight="1">
      <c r="A39" s="27"/>
      <c r="B39" s="29" t="s">
        <v>23</v>
      </c>
      <c r="D39" s="26" t="s">
        <v>35</v>
      </c>
      <c r="F39" s="12">
        <f>'EJEC NO IMPRIMIR'!F39/'EJEC REGULAR'!$D$1</f>
        <v>0</v>
      </c>
      <c r="G39" s="12">
        <f>'EJEC NO IMPRIMIR'!G39/'EJEC REGULAR'!$D$1</f>
        <v>0</v>
      </c>
      <c r="H39" s="12">
        <f>'EJEC NO IMPRIMIR'!H39/'EJEC REGULAR'!$D$1</f>
        <v>293.912</v>
      </c>
      <c r="I39" s="12">
        <f>'EJEC NO IMPRIMIR'!I39/'EJEC REGULAR'!$D$1</f>
        <v>0</v>
      </c>
      <c r="J39" s="12">
        <f>'EJEC NO IMPRIMIR'!J39/'EJEC REGULAR'!$D$1</f>
        <v>0</v>
      </c>
      <c r="K39" s="12">
        <f>'EJEC NO IMPRIMIR'!K39/'EJEC REGULAR'!$D$1</f>
        <v>3608.516</v>
      </c>
      <c r="L39" s="12">
        <f>'EJEC NO IMPRIMIR'!L39/'EJEC REGULAR'!$D$1</f>
        <v>40.064</v>
      </c>
      <c r="M39" s="12">
        <f>'EJEC NO IMPRIMIR'!M39/'EJEC REGULAR'!$D$1</f>
        <v>0</v>
      </c>
      <c r="N39" s="12">
        <f>'EJEC NO IMPRIMIR'!N39/'EJEC REGULAR'!$D$1</f>
        <v>0</v>
      </c>
      <c r="O39" s="12">
        <f>'EJEC NO IMPRIMIR'!O39/'EJEC REGULAR'!$D$1</f>
        <v>0</v>
      </c>
      <c r="P39" s="12">
        <f>'EJEC NO IMPRIMIR'!P39/'EJEC REGULAR'!$D$1</f>
        <v>90603.577</v>
      </c>
      <c r="Q39" s="12">
        <f>'EJEC NO IMPRIMIR'!Q39/'EJEC REGULAR'!$D$1</f>
        <v>41.998</v>
      </c>
      <c r="R39" s="12">
        <f>'EJEC NO IMPRIMIR'!R39/'EJEC REGULAR'!$D$1</f>
        <v>62.997</v>
      </c>
      <c r="S39" s="12">
        <f>'EJEC NO IMPRIMIR'!S39/'EJEC REGULAR'!$D$1</f>
        <v>3054</v>
      </c>
      <c r="T39" s="12">
        <f>'EJEC NO IMPRIMIR'!T39/'EJEC REGULAR'!$D$1</f>
        <v>0</v>
      </c>
      <c r="U39" s="12">
        <f t="shared" si="4"/>
        <v>97705.06400000001</v>
      </c>
      <c r="V39" s="28"/>
      <c r="W39" s="28"/>
      <c r="X39" s="28"/>
      <c r="Y39" s="28"/>
    </row>
    <row r="40" spans="1:25" s="18" customFormat="1" ht="22.5" customHeight="1">
      <c r="A40" s="27"/>
      <c r="B40" s="29" t="s">
        <v>96</v>
      </c>
      <c r="D40" s="26" t="s">
        <v>97</v>
      </c>
      <c r="F40" s="12">
        <f>'EJEC NO IMPRIMIR'!F40/'EJEC REGULAR'!$D$1</f>
        <v>0</v>
      </c>
      <c r="G40" s="12">
        <f>'EJEC NO IMPRIMIR'!G40/'EJEC REGULAR'!$D$1</f>
        <v>0</v>
      </c>
      <c r="H40" s="12">
        <f>'EJEC NO IMPRIMIR'!H40/'EJEC REGULAR'!$D$1</f>
        <v>0</v>
      </c>
      <c r="I40" s="12">
        <f>'EJEC NO IMPRIMIR'!I40/'EJEC REGULAR'!$D$1</f>
        <v>0</v>
      </c>
      <c r="J40" s="12">
        <f>'EJEC NO IMPRIMIR'!J40/'EJEC REGULAR'!$D$1</f>
        <v>0</v>
      </c>
      <c r="K40" s="12">
        <f>'EJEC NO IMPRIMIR'!K40/'EJEC REGULAR'!$D$1</f>
        <v>0</v>
      </c>
      <c r="L40" s="12">
        <f>'EJEC NO IMPRIMIR'!L40/'EJEC REGULAR'!$D$1</f>
        <v>0</v>
      </c>
      <c r="M40" s="12">
        <f>'EJEC NO IMPRIMIR'!M40/'EJEC REGULAR'!$D$1</f>
        <v>0</v>
      </c>
      <c r="N40" s="12">
        <f>'EJEC NO IMPRIMIR'!N40/'EJEC REGULAR'!$D$1</f>
        <v>0</v>
      </c>
      <c r="O40" s="12">
        <f>'EJEC NO IMPRIMIR'!O40/'EJEC REGULAR'!$D$1</f>
        <v>0</v>
      </c>
      <c r="P40" s="12">
        <f>'EJEC NO IMPRIMIR'!P40/'EJEC REGULAR'!$D$1</f>
        <v>0</v>
      </c>
      <c r="Q40" s="12">
        <f>'EJEC NO IMPRIMIR'!Q40/'EJEC REGULAR'!$D$1</f>
        <v>0</v>
      </c>
      <c r="R40" s="12">
        <f>'EJEC NO IMPRIMIR'!R40/'EJEC REGULAR'!$D$1</f>
        <v>0</v>
      </c>
      <c r="S40" s="12">
        <f>'EJEC NO IMPRIMIR'!S40/'EJEC REGULAR'!$D$1</f>
        <v>0</v>
      </c>
      <c r="T40" s="12">
        <f>'EJEC NO IMPRIMIR'!T40/'EJEC REGULAR'!$D$1</f>
        <v>0</v>
      </c>
      <c r="U40" s="12">
        <f t="shared" si="4"/>
        <v>0</v>
      </c>
      <c r="V40" s="28"/>
      <c r="W40" s="28"/>
      <c r="X40" s="28"/>
      <c r="Y40" s="28"/>
    </row>
    <row r="41" spans="1:25" s="18" customFormat="1" ht="22.5" customHeight="1">
      <c r="A41" s="27"/>
      <c r="B41" s="32">
        <v>30</v>
      </c>
      <c r="C41" s="33"/>
      <c r="D41" s="34" t="s">
        <v>100</v>
      </c>
      <c r="F41" s="14">
        <f>'EJEC NO IMPRIMIR'!F41/'EJEC REGULAR'!$D$1</f>
        <v>0</v>
      </c>
      <c r="G41" s="14">
        <f>'EJEC NO IMPRIMIR'!G41/'EJEC REGULAR'!$D$1</f>
        <v>0</v>
      </c>
      <c r="H41" s="14">
        <f>'EJEC NO IMPRIMIR'!H41/'EJEC REGULAR'!$D$1</f>
        <v>0</v>
      </c>
      <c r="I41" s="14">
        <f>'EJEC NO IMPRIMIR'!I41/'EJEC REGULAR'!$D$1</f>
        <v>0</v>
      </c>
      <c r="J41" s="14">
        <f>'EJEC NO IMPRIMIR'!J41/'EJEC REGULAR'!$D$1</f>
        <v>0</v>
      </c>
      <c r="K41" s="14">
        <f>'EJEC NO IMPRIMIR'!K41/'EJEC REGULAR'!$D$1</f>
        <v>0</v>
      </c>
      <c r="L41" s="14">
        <f>'EJEC NO IMPRIMIR'!L41/'EJEC REGULAR'!$D$1</f>
        <v>0</v>
      </c>
      <c r="M41" s="14">
        <f>'EJEC NO IMPRIMIR'!M41/'EJEC REGULAR'!$D$1</f>
        <v>0</v>
      </c>
      <c r="N41" s="14">
        <f>'EJEC NO IMPRIMIR'!N41/'EJEC REGULAR'!$D$1</f>
        <v>0</v>
      </c>
      <c r="O41" s="14">
        <f>'EJEC NO IMPRIMIR'!O41/'EJEC REGULAR'!$D$1</f>
        <v>0</v>
      </c>
      <c r="P41" s="14">
        <f>'EJEC NO IMPRIMIR'!P41/'EJEC REGULAR'!$D$1</f>
        <v>0</v>
      </c>
      <c r="Q41" s="14">
        <f>'EJEC NO IMPRIMIR'!Q41/'EJEC REGULAR'!$D$1</f>
        <v>0</v>
      </c>
      <c r="R41" s="14">
        <f>'EJEC NO IMPRIMIR'!R41/'EJEC REGULAR'!$D$1</f>
        <v>0</v>
      </c>
      <c r="S41" s="14">
        <f>'EJEC NO IMPRIMIR'!S41/'EJEC REGULAR'!$D$1</f>
        <v>0</v>
      </c>
      <c r="T41" s="14">
        <f>'EJEC NO IMPRIMIR'!T41/'EJEC REGULAR'!$D$1</f>
        <v>0</v>
      </c>
      <c r="U41" s="12">
        <f t="shared" si="4"/>
        <v>0</v>
      </c>
      <c r="V41" s="28"/>
      <c r="W41" s="28"/>
      <c r="X41" s="28"/>
      <c r="Y41" s="28"/>
    </row>
    <row r="42" spans="1:25" ht="22.5" customHeight="1">
      <c r="A42" s="3"/>
      <c r="B42" s="32" t="s">
        <v>77</v>
      </c>
      <c r="C42" s="33"/>
      <c r="D42" s="34" t="s">
        <v>15</v>
      </c>
      <c r="E42" s="18"/>
      <c r="F42" s="54">
        <f>'EJEC NO IMPRIMIR'!F42/'EJEC REGULAR'!$D$1</f>
        <v>0</v>
      </c>
      <c r="G42" s="54">
        <f>'EJEC NO IMPRIMIR'!G42/'EJEC REGULAR'!$D$1</f>
        <v>0</v>
      </c>
      <c r="H42" s="54">
        <f>'EJEC NO IMPRIMIR'!H42/'EJEC REGULAR'!$D$1</f>
        <v>0</v>
      </c>
      <c r="I42" s="54">
        <f>'EJEC NO IMPRIMIR'!I42/'EJEC REGULAR'!$D$1</f>
        <v>867432.542</v>
      </c>
      <c r="J42" s="54">
        <f>'EJEC NO IMPRIMIR'!J42/'EJEC REGULAR'!$D$1</f>
        <v>27058036.449</v>
      </c>
      <c r="K42" s="54">
        <f>'EJEC NO IMPRIMIR'!K42/'EJEC REGULAR'!$D$1</f>
        <v>284324137.157</v>
      </c>
      <c r="L42" s="54">
        <f>'EJEC NO IMPRIMIR'!L42/'EJEC REGULAR'!$D$1</f>
        <v>20048277.956</v>
      </c>
      <c r="M42" s="54">
        <f>'EJEC NO IMPRIMIR'!M42/'EJEC REGULAR'!$D$1</f>
        <v>27356255.819</v>
      </c>
      <c r="N42" s="54">
        <f>'EJEC NO IMPRIMIR'!N42/'EJEC REGULAR'!$D$1</f>
        <v>62799.019</v>
      </c>
      <c r="O42" s="54">
        <f>'EJEC NO IMPRIMIR'!O42/'EJEC REGULAR'!$D$1</f>
        <v>35651366.755</v>
      </c>
      <c r="P42" s="54">
        <f>'EJEC NO IMPRIMIR'!P42/'EJEC REGULAR'!$D$1</f>
        <v>0</v>
      </c>
      <c r="Q42" s="54">
        <f>'EJEC NO IMPRIMIR'!Q42/'EJEC REGULAR'!$D$1</f>
        <v>108822094.202</v>
      </c>
      <c r="R42" s="54">
        <f>'EJEC NO IMPRIMIR'!R42/'EJEC REGULAR'!$D$1</f>
        <v>600959.235</v>
      </c>
      <c r="S42" s="54">
        <f>'EJEC NO IMPRIMIR'!S42/'EJEC REGULAR'!$D$1</f>
        <v>0</v>
      </c>
      <c r="T42" s="54">
        <f>'EJEC NO IMPRIMIR'!T42/'EJEC REGULAR'!$D$1</f>
        <v>0</v>
      </c>
      <c r="U42" s="54">
        <f>SUM(U43:U45)</f>
        <v>504791359.13399994</v>
      </c>
      <c r="V42" s="2"/>
      <c r="W42" s="2"/>
      <c r="X42" s="2"/>
      <c r="Y42" s="2"/>
    </row>
    <row r="43" spans="1:25" s="18" customFormat="1" ht="22.5" customHeight="1">
      <c r="A43" s="27"/>
      <c r="B43" s="29" t="s">
        <v>20</v>
      </c>
      <c r="D43" s="26" t="s">
        <v>42</v>
      </c>
      <c r="F43" s="13">
        <f>'EJEC NO IMPRIMIR'!F43/'EJEC REGULAR'!$D$1</f>
        <v>0</v>
      </c>
      <c r="G43" s="13">
        <f>'EJEC NO IMPRIMIR'!G43/'EJEC REGULAR'!$D$1</f>
        <v>0</v>
      </c>
      <c r="H43" s="13">
        <f>'EJEC NO IMPRIMIR'!H43/'EJEC REGULAR'!$D$1</f>
        <v>0</v>
      </c>
      <c r="I43" s="13">
        <f>'EJEC NO IMPRIMIR'!I43/'EJEC REGULAR'!$D$1</f>
        <v>245132.068</v>
      </c>
      <c r="J43" s="13">
        <f>'EJEC NO IMPRIMIR'!J43/'EJEC REGULAR'!$D$1</f>
        <v>70000</v>
      </c>
      <c r="K43" s="13">
        <f>'EJEC NO IMPRIMIR'!K43/'EJEC REGULAR'!$D$1</f>
        <v>674676.204</v>
      </c>
      <c r="L43" s="13">
        <f>'EJEC NO IMPRIMIR'!L43/'EJEC REGULAR'!$D$1</f>
        <v>61016.167</v>
      </c>
      <c r="M43" s="13">
        <f>'EJEC NO IMPRIMIR'!M43/'EJEC REGULAR'!$D$1</f>
        <v>122825.919</v>
      </c>
      <c r="N43" s="13">
        <f>'EJEC NO IMPRIMIR'!N43/'EJEC REGULAR'!$D$1</f>
        <v>62799.019</v>
      </c>
      <c r="O43" s="13">
        <f>'EJEC NO IMPRIMIR'!O43/'EJEC REGULAR'!$D$1</f>
        <v>0</v>
      </c>
      <c r="P43" s="13">
        <f>'EJEC NO IMPRIMIR'!P43/'EJEC REGULAR'!$D$1</f>
        <v>0</v>
      </c>
      <c r="Q43" s="13">
        <f>'EJEC NO IMPRIMIR'!Q43/'EJEC REGULAR'!$D$1</f>
        <v>0</v>
      </c>
      <c r="R43" s="13">
        <f>'EJEC NO IMPRIMIR'!R43/'EJEC REGULAR'!$D$1</f>
        <v>18028</v>
      </c>
      <c r="S43" s="13">
        <f>'EJEC NO IMPRIMIR'!S43/'EJEC REGULAR'!$D$1</f>
        <v>0</v>
      </c>
      <c r="T43" s="13">
        <f>'EJEC NO IMPRIMIR'!T43/'EJEC REGULAR'!$D$1</f>
        <v>0</v>
      </c>
      <c r="U43" s="12">
        <f aca="true" t="shared" si="5" ref="U43:U49">SUM(F43:T43)</f>
        <v>1254477.377</v>
      </c>
      <c r="V43" s="28"/>
      <c r="W43" s="28"/>
      <c r="X43" s="28"/>
      <c r="Y43" s="28"/>
    </row>
    <row r="44" spans="1:25" s="18" customFormat="1" ht="22.5" customHeight="1">
      <c r="A44" s="27"/>
      <c r="B44" s="29" t="s">
        <v>39</v>
      </c>
      <c r="D44" s="26" t="s">
        <v>43</v>
      </c>
      <c r="F44" s="12">
        <f>'EJEC NO IMPRIMIR'!F44/'EJEC REGULAR'!$D$1</f>
        <v>0</v>
      </c>
      <c r="G44" s="12">
        <f>'EJEC NO IMPRIMIR'!G44/'EJEC REGULAR'!$D$1</f>
        <v>0</v>
      </c>
      <c r="H44" s="12">
        <f>'EJEC NO IMPRIMIR'!H44/'EJEC REGULAR'!$D$1</f>
        <v>0</v>
      </c>
      <c r="I44" s="12">
        <f>'EJEC NO IMPRIMIR'!I44/'EJEC REGULAR'!$D$1</f>
        <v>622300.474</v>
      </c>
      <c r="J44" s="12">
        <f>'EJEC NO IMPRIMIR'!J44/'EJEC REGULAR'!$D$1</f>
        <v>26988036.449</v>
      </c>
      <c r="K44" s="12">
        <f>'EJEC NO IMPRIMIR'!K44/'EJEC REGULAR'!$D$1</f>
        <v>283649460.953</v>
      </c>
      <c r="L44" s="12">
        <f>'EJEC NO IMPRIMIR'!L44/'EJEC REGULAR'!$D$1</f>
        <v>19987261.789</v>
      </c>
      <c r="M44" s="12">
        <f>'EJEC NO IMPRIMIR'!M44/'EJEC REGULAR'!$D$1</f>
        <v>27233429.9</v>
      </c>
      <c r="N44" s="12">
        <f>'EJEC NO IMPRIMIR'!N44/'EJEC REGULAR'!$D$1</f>
        <v>0</v>
      </c>
      <c r="O44" s="12">
        <f>'EJEC NO IMPRIMIR'!O44/'EJEC REGULAR'!$D$1</f>
        <v>35651366.755</v>
      </c>
      <c r="P44" s="12">
        <f>'EJEC NO IMPRIMIR'!P44/'EJEC REGULAR'!$D$1</f>
        <v>0</v>
      </c>
      <c r="Q44" s="12">
        <f>'EJEC NO IMPRIMIR'!Q44/'EJEC REGULAR'!$D$1</f>
        <v>108822094.202</v>
      </c>
      <c r="R44" s="12">
        <f>'EJEC NO IMPRIMIR'!R44/'EJEC REGULAR'!$D$1</f>
        <v>582931.235</v>
      </c>
      <c r="S44" s="12">
        <f>'EJEC NO IMPRIMIR'!S44/'EJEC REGULAR'!$D$1</f>
        <v>0</v>
      </c>
      <c r="T44" s="12">
        <f>'EJEC NO IMPRIMIR'!T44/'EJEC REGULAR'!$D$1</f>
        <v>0</v>
      </c>
      <c r="U44" s="12">
        <f t="shared" si="5"/>
        <v>503536881.75699997</v>
      </c>
      <c r="V44" s="28"/>
      <c r="W44" s="28"/>
      <c r="X44" s="28"/>
      <c r="Y44" s="28"/>
    </row>
    <row r="45" spans="1:25" s="18" customFormat="1" ht="22.5" customHeight="1">
      <c r="A45" s="27"/>
      <c r="B45" s="29" t="s">
        <v>31</v>
      </c>
      <c r="D45" s="26" t="s">
        <v>101</v>
      </c>
      <c r="F45" s="12">
        <f>'EJEC NO IMPRIMIR'!F45/'EJEC REGULAR'!$D$1</f>
        <v>0</v>
      </c>
      <c r="G45" s="12">
        <f>'EJEC NO IMPRIMIR'!G45/'EJEC REGULAR'!$D$1</f>
        <v>0</v>
      </c>
      <c r="H45" s="12">
        <f>'EJEC NO IMPRIMIR'!H45/'EJEC REGULAR'!$D$1</f>
        <v>0</v>
      </c>
      <c r="I45" s="12">
        <f>'EJEC NO IMPRIMIR'!I45/'EJEC REGULAR'!$D$1</f>
        <v>0</v>
      </c>
      <c r="J45" s="12">
        <f>'EJEC NO IMPRIMIR'!J45/'EJEC REGULAR'!$D$1</f>
        <v>0</v>
      </c>
      <c r="K45" s="12">
        <f>'EJEC NO IMPRIMIR'!K45/'EJEC REGULAR'!$D$1</f>
        <v>0</v>
      </c>
      <c r="L45" s="12">
        <f>'EJEC NO IMPRIMIR'!L45/'EJEC REGULAR'!$D$1</f>
        <v>0</v>
      </c>
      <c r="M45" s="12">
        <f>'EJEC NO IMPRIMIR'!M45/'EJEC REGULAR'!$D$1</f>
        <v>0</v>
      </c>
      <c r="N45" s="12">
        <f>'EJEC NO IMPRIMIR'!N45/'EJEC REGULAR'!$D$1</f>
        <v>0</v>
      </c>
      <c r="O45" s="12">
        <f>'EJEC NO IMPRIMIR'!O45/'EJEC REGULAR'!$D$1</f>
        <v>0</v>
      </c>
      <c r="P45" s="12">
        <f>'EJEC NO IMPRIMIR'!P45/'EJEC REGULAR'!$D$1</f>
        <v>0</v>
      </c>
      <c r="Q45" s="12">
        <f>'EJEC NO IMPRIMIR'!Q45/'EJEC REGULAR'!$D$1</f>
        <v>0</v>
      </c>
      <c r="R45" s="12">
        <f>'EJEC NO IMPRIMIR'!R45/'EJEC REGULAR'!$D$1</f>
        <v>0</v>
      </c>
      <c r="S45" s="12">
        <f>'EJEC NO IMPRIMIR'!S45/'EJEC REGULAR'!$D$1</f>
        <v>0</v>
      </c>
      <c r="T45" s="12">
        <f>'EJEC NO IMPRIMIR'!T45/'EJEC REGULAR'!$D$1</f>
        <v>0</v>
      </c>
      <c r="U45" s="12">
        <f t="shared" si="5"/>
        <v>0</v>
      </c>
      <c r="V45" s="28"/>
      <c r="W45" s="28"/>
      <c r="X45" s="28"/>
      <c r="Y45" s="28"/>
    </row>
    <row r="46" spans="1:25" s="18" customFormat="1" ht="22.5" customHeight="1">
      <c r="A46" s="27"/>
      <c r="B46" s="25" t="s">
        <v>16</v>
      </c>
      <c r="D46" s="26" t="s">
        <v>40</v>
      </c>
      <c r="F46" s="12">
        <f>'EJEC NO IMPRIMIR'!F46/'EJEC REGULAR'!$D$1</f>
        <v>0</v>
      </c>
      <c r="G46" s="12">
        <f>'EJEC NO IMPRIMIR'!G46/'EJEC REGULAR'!$D$1</f>
        <v>0</v>
      </c>
      <c r="H46" s="12">
        <f>'EJEC NO IMPRIMIR'!H46/'EJEC REGULAR'!$D$1</f>
        <v>0</v>
      </c>
      <c r="I46" s="12">
        <f>'EJEC NO IMPRIMIR'!I46/'EJEC REGULAR'!$D$1</f>
        <v>0</v>
      </c>
      <c r="J46" s="12">
        <f>'EJEC NO IMPRIMIR'!J46/'EJEC REGULAR'!$D$1</f>
        <v>0</v>
      </c>
      <c r="K46" s="12">
        <f>'EJEC NO IMPRIMIR'!K46/'EJEC REGULAR'!$D$1</f>
        <v>0</v>
      </c>
      <c r="L46" s="12">
        <f>'EJEC NO IMPRIMIR'!L46/'EJEC REGULAR'!$D$1</f>
        <v>0</v>
      </c>
      <c r="M46" s="12">
        <f>'EJEC NO IMPRIMIR'!M46/'EJEC REGULAR'!$D$1</f>
        <v>0</v>
      </c>
      <c r="N46" s="12">
        <f>'EJEC NO IMPRIMIR'!N46/'EJEC REGULAR'!$D$1</f>
        <v>0</v>
      </c>
      <c r="O46" s="12">
        <f>'EJEC NO IMPRIMIR'!O46/'EJEC REGULAR'!$D$1</f>
        <v>0</v>
      </c>
      <c r="P46" s="12">
        <f>'EJEC NO IMPRIMIR'!P46/'EJEC REGULAR'!$D$1</f>
        <v>0</v>
      </c>
      <c r="Q46" s="12">
        <f>'EJEC NO IMPRIMIR'!Q46/'EJEC REGULAR'!$D$1</f>
        <v>0</v>
      </c>
      <c r="R46" s="12">
        <f>'EJEC NO IMPRIMIR'!R46/'EJEC REGULAR'!$D$1</f>
        <v>0</v>
      </c>
      <c r="S46" s="12">
        <f>'EJEC NO IMPRIMIR'!S46/'EJEC REGULAR'!$D$1</f>
        <v>0</v>
      </c>
      <c r="T46" s="12">
        <f>'EJEC NO IMPRIMIR'!T46/'EJEC REGULAR'!$D$1</f>
        <v>0</v>
      </c>
      <c r="U46" s="12">
        <f t="shared" si="5"/>
        <v>0</v>
      </c>
      <c r="V46" s="28"/>
      <c r="W46" s="28"/>
      <c r="X46" s="28"/>
      <c r="Y46" s="28"/>
    </row>
    <row r="47" spans="1:25" s="18" customFormat="1" ht="22.5" customHeight="1">
      <c r="A47" s="27"/>
      <c r="B47" s="25" t="s">
        <v>17</v>
      </c>
      <c r="D47" s="26" t="s">
        <v>18</v>
      </c>
      <c r="F47" s="12">
        <f>'EJEC NO IMPRIMIR'!F47/'EJEC REGULAR'!$D$1</f>
        <v>0</v>
      </c>
      <c r="G47" s="12">
        <f>'EJEC NO IMPRIMIR'!G47/'EJEC REGULAR'!$D$1</f>
        <v>0</v>
      </c>
      <c r="H47" s="12">
        <f>'EJEC NO IMPRIMIR'!H47/'EJEC REGULAR'!$D$1</f>
        <v>0</v>
      </c>
      <c r="I47" s="12">
        <f>'EJEC NO IMPRIMIR'!I47/'EJEC REGULAR'!$D$1</f>
        <v>0</v>
      </c>
      <c r="J47" s="12">
        <f>'EJEC NO IMPRIMIR'!J47/'EJEC REGULAR'!$D$1</f>
        <v>0</v>
      </c>
      <c r="K47" s="12">
        <f>'EJEC NO IMPRIMIR'!K47/'EJEC REGULAR'!$D$1</f>
        <v>0</v>
      </c>
      <c r="L47" s="12">
        <f>'EJEC NO IMPRIMIR'!L47/'EJEC REGULAR'!$D$1</f>
        <v>0</v>
      </c>
      <c r="M47" s="12">
        <f>'EJEC NO IMPRIMIR'!M47/'EJEC REGULAR'!$D$1</f>
        <v>0</v>
      </c>
      <c r="N47" s="12">
        <f>'EJEC NO IMPRIMIR'!N47/'EJEC REGULAR'!$D$1</f>
        <v>0</v>
      </c>
      <c r="O47" s="12">
        <f>'EJEC NO IMPRIMIR'!O47/'EJEC REGULAR'!$D$1</f>
        <v>0</v>
      </c>
      <c r="P47" s="12">
        <f>'EJEC NO IMPRIMIR'!P47/'EJEC REGULAR'!$D$1</f>
        <v>0</v>
      </c>
      <c r="Q47" s="12">
        <f>'EJEC NO IMPRIMIR'!Q47/'EJEC REGULAR'!$D$1</f>
        <v>129549630.799</v>
      </c>
      <c r="R47" s="12">
        <f>'EJEC NO IMPRIMIR'!R47/'EJEC REGULAR'!$D$1</f>
        <v>0</v>
      </c>
      <c r="S47" s="12">
        <f>'EJEC NO IMPRIMIR'!S47/'EJEC REGULAR'!$D$1</f>
        <v>0</v>
      </c>
      <c r="T47" s="12">
        <f>'EJEC NO IMPRIMIR'!T47/'EJEC REGULAR'!$D$1</f>
        <v>0</v>
      </c>
      <c r="U47" s="12">
        <f t="shared" si="5"/>
        <v>129549630.799</v>
      </c>
      <c r="V47" s="28"/>
      <c r="W47" s="28"/>
      <c r="X47" s="28"/>
      <c r="Y47" s="28"/>
    </row>
    <row r="48" spans="1:25" s="18" customFormat="1" ht="22.5" customHeight="1">
      <c r="A48" s="27"/>
      <c r="B48" s="25" t="s">
        <v>78</v>
      </c>
      <c r="D48" s="26" t="s">
        <v>41</v>
      </c>
      <c r="F48" s="12">
        <f>'EJEC NO IMPRIMIR'!F48/'EJEC REGULAR'!$D$1</f>
        <v>132888.568</v>
      </c>
      <c r="G48" s="12">
        <f>'EJEC NO IMPRIMIR'!G48/'EJEC REGULAR'!$D$1</f>
        <v>34227.878</v>
      </c>
      <c r="H48" s="12">
        <f>'EJEC NO IMPRIMIR'!H48/'EJEC REGULAR'!$D$1</f>
        <v>76668.435</v>
      </c>
      <c r="I48" s="12">
        <f>'EJEC NO IMPRIMIR'!I48/'EJEC REGULAR'!$D$1</f>
        <v>1765461.65</v>
      </c>
      <c r="J48" s="12">
        <f>'EJEC NO IMPRIMIR'!J48/'EJEC REGULAR'!$D$1</f>
        <v>22887372.695</v>
      </c>
      <c r="K48" s="12">
        <f>'EJEC NO IMPRIMIR'!K48/'EJEC REGULAR'!$D$1</f>
        <v>79095718.992</v>
      </c>
      <c r="L48" s="12">
        <f>'EJEC NO IMPRIMIR'!L48/'EJEC REGULAR'!$D$1</f>
        <v>5430407.63</v>
      </c>
      <c r="M48" s="12">
        <f>'EJEC NO IMPRIMIR'!M48/'EJEC REGULAR'!$D$1</f>
        <v>10590245.625</v>
      </c>
      <c r="N48" s="12">
        <f>'EJEC NO IMPRIMIR'!N48/'EJEC REGULAR'!$D$1</f>
        <v>104571.25</v>
      </c>
      <c r="O48" s="12">
        <f>'EJEC NO IMPRIMIR'!O48/'EJEC REGULAR'!$D$1</f>
        <v>20275109.039</v>
      </c>
      <c r="P48" s="12">
        <f>'EJEC NO IMPRIMIR'!P48/'EJEC REGULAR'!$D$1</f>
        <v>863450.939</v>
      </c>
      <c r="Q48" s="12">
        <f>'EJEC NO IMPRIMIR'!Q48/'EJEC REGULAR'!$D$1</f>
        <v>23591204.656</v>
      </c>
      <c r="R48" s="12">
        <f>'EJEC NO IMPRIMIR'!R48/'EJEC REGULAR'!$D$1</f>
        <v>1937768.307</v>
      </c>
      <c r="S48" s="12">
        <f>'EJEC NO IMPRIMIR'!S48/'EJEC REGULAR'!$D$1</f>
        <v>45227</v>
      </c>
      <c r="T48" s="12">
        <f>'EJEC NO IMPRIMIR'!T48/'EJEC REGULAR'!$D$1</f>
        <v>1044625</v>
      </c>
      <c r="U48" s="12">
        <f t="shared" si="5"/>
        <v>167874947.664</v>
      </c>
      <c r="V48" s="28"/>
      <c r="W48" s="28"/>
      <c r="X48" s="28"/>
      <c r="Y48" s="28"/>
    </row>
    <row r="49" spans="1:25" s="18" customFormat="1" ht="22.5" customHeight="1">
      <c r="A49" s="27"/>
      <c r="B49" s="32" t="s">
        <v>79</v>
      </c>
      <c r="C49" s="33"/>
      <c r="D49" s="34" t="s">
        <v>19</v>
      </c>
      <c r="F49" s="14">
        <f>'EJEC NO IMPRIMIR'!F49/'EJEC REGULAR'!$D$1</f>
        <v>0</v>
      </c>
      <c r="G49" s="14">
        <f>'EJEC NO IMPRIMIR'!G49/'EJEC REGULAR'!$D$1</f>
        <v>0</v>
      </c>
      <c r="H49" s="14">
        <f>'EJEC NO IMPRIMIR'!H49/'EJEC REGULAR'!$D$1</f>
        <v>0</v>
      </c>
      <c r="I49" s="14">
        <f>'EJEC NO IMPRIMIR'!I49/'EJEC REGULAR'!$D$1</f>
        <v>0</v>
      </c>
      <c r="J49" s="14">
        <f>'EJEC NO IMPRIMIR'!J49/'EJEC REGULAR'!$D$1</f>
        <v>0</v>
      </c>
      <c r="K49" s="14">
        <f>'EJEC NO IMPRIMIR'!K49/'EJEC REGULAR'!$D$1</f>
        <v>0</v>
      </c>
      <c r="L49" s="14">
        <f>'EJEC NO IMPRIMIR'!L49/'EJEC REGULAR'!$D$1</f>
        <v>0</v>
      </c>
      <c r="M49" s="14">
        <f>'EJEC NO IMPRIMIR'!M49/'EJEC REGULAR'!$D$1</f>
        <v>0</v>
      </c>
      <c r="N49" s="14">
        <f>'EJEC NO IMPRIMIR'!N49/'EJEC REGULAR'!$D$1</f>
        <v>0</v>
      </c>
      <c r="O49" s="14">
        <f>'EJEC NO IMPRIMIR'!O49/'EJEC REGULAR'!$D$1</f>
        <v>0</v>
      </c>
      <c r="P49" s="14">
        <f>'EJEC NO IMPRIMIR'!P49/'EJEC REGULAR'!$D$1</f>
        <v>0</v>
      </c>
      <c r="Q49" s="14">
        <f>'EJEC NO IMPRIMIR'!Q49/'EJEC REGULAR'!$D$1</f>
        <v>0</v>
      </c>
      <c r="R49" s="14">
        <f>'EJEC NO IMPRIMIR'!R49/'EJEC REGULAR'!$D$1</f>
        <v>0</v>
      </c>
      <c r="S49" s="14">
        <f>'EJEC NO IMPRIMIR'!S49/'EJEC REGULAR'!$D$1</f>
        <v>0</v>
      </c>
      <c r="T49" s="14">
        <f>'EJEC NO IMPRIMIR'!T49/'EJEC REGULAR'!$D$1</f>
        <v>0</v>
      </c>
      <c r="U49" s="14">
        <f t="shared" si="5"/>
        <v>0</v>
      </c>
      <c r="V49" s="28"/>
      <c r="W49" s="28"/>
      <c r="X49" s="28"/>
      <c r="Y49" s="28"/>
    </row>
    <row r="50" spans="6:25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</row>
    <row r="51" spans="6:25" ht="18" customHeight="1" hidden="1">
      <c r="F51" s="11">
        <f>+F9-F25</f>
        <v>322806.69299999997</v>
      </c>
      <c r="G51" s="11">
        <f aca="true" t="shared" si="6" ref="G51:U51">+G9-G25</f>
        <v>79504.18399999978</v>
      </c>
      <c r="H51" s="11">
        <f t="shared" si="6"/>
        <v>-112921.054</v>
      </c>
      <c r="I51" s="11">
        <f t="shared" si="6"/>
        <v>381924.510999999</v>
      </c>
      <c r="J51" s="11">
        <f t="shared" si="6"/>
        <v>-13639813.912</v>
      </c>
      <c r="K51" s="11">
        <f t="shared" si="6"/>
        <v>-39817906.910000026</v>
      </c>
      <c r="L51" s="11">
        <f t="shared" si="6"/>
        <v>1968769.557</v>
      </c>
      <c r="M51" s="11">
        <f t="shared" si="6"/>
        <v>-573100.6429999992</v>
      </c>
      <c r="N51" s="11">
        <f t="shared" si="6"/>
        <v>-22514134.156</v>
      </c>
      <c r="O51" s="11">
        <f t="shared" si="6"/>
        <v>-7512887.635000013</v>
      </c>
      <c r="P51" s="11">
        <f t="shared" si="6"/>
        <v>-384279.96800000034</v>
      </c>
      <c r="Q51" s="11">
        <f>+Q9-Q25</f>
        <v>-21953219.370999962</v>
      </c>
      <c r="R51" s="11">
        <f t="shared" si="6"/>
        <v>-3239528.09</v>
      </c>
      <c r="S51" s="11">
        <f t="shared" si="6"/>
        <v>198004</v>
      </c>
      <c r="T51" s="11">
        <f t="shared" si="6"/>
        <v>-148788</v>
      </c>
      <c r="U51" s="4">
        <f t="shared" si="6"/>
        <v>-106945570.79400003</v>
      </c>
      <c r="V51" s="2"/>
      <c r="W51" s="2"/>
      <c r="X51" s="2"/>
      <c r="Y51" s="2"/>
    </row>
    <row r="52" spans="6:25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</row>
    <row r="53" spans="6:25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</row>
    <row r="54" spans="6:25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</row>
    <row r="55" spans="6:25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</row>
    <row r="56" spans="6:25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</row>
    <row r="57" spans="6:25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</row>
    <row r="58" spans="6:25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</row>
    <row r="59" spans="6:25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</row>
    <row r="60" spans="6:25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</row>
    <row r="61" spans="6:25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</row>
    <row r="62" spans="6:25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</row>
    <row r="63" spans="6:25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</row>
    <row r="64" spans="6:25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</row>
    <row r="65" spans="6:25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</row>
    <row r="66" spans="6:25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</row>
    <row r="67" spans="6:25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</row>
    <row r="68" spans="6:25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</row>
    <row r="69" spans="6:25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</row>
    <row r="70" spans="6:25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</row>
    <row r="71" spans="6:25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</row>
    <row r="72" spans="6:25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</row>
    <row r="73" spans="6:25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</row>
    <row r="74" spans="6:25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</row>
    <row r="75" spans="6:25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</row>
    <row r="76" spans="6:25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</row>
    <row r="77" spans="6:25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</row>
    <row r="78" spans="6:25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</row>
    <row r="79" spans="6:25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</row>
    <row r="80" spans="22:25" ht="18" customHeight="1">
      <c r="V80" s="2"/>
      <c r="W80" s="2"/>
      <c r="X80" s="2"/>
      <c r="Y80" s="2"/>
    </row>
    <row r="81" spans="22:25" ht="18" customHeight="1">
      <c r="V81" s="2"/>
      <c r="W81" s="2"/>
      <c r="X81" s="2"/>
      <c r="Y81" s="2"/>
    </row>
    <row r="82" spans="22:25" ht="18" customHeight="1">
      <c r="V82" s="2"/>
      <c r="W82" s="2"/>
      <c r="X82" s="2"/>
      <c r="Y82" s="2"/>
    </row>
    <row r="83" spans="22:25" ht="18" customHeight="1">
      <c r="V83" s="2"/>
      <c r="W83" s="2"/>
      <c r="X83" s="2"/>
      <c r="Y83" s="2"/>
    </row>
    <row r="84" spans="22:25" ht="18" customHeight="1">
      <c r="V84" s="2"/>
      <c r="W84" s="2"/>
      <c r="X84" s="2"/>
      <c r="Y84" s="2"/>
    </row>
    <row r="85" spans="22:25" ht="18" customHeight="1">
      <c r="V85" s="2"/>
      <c r="W85" s="2"/>
      <c r="X85" s="2"/>
      <c r="Y85" s="2"/>
    </row>
    <row r="86" spans="22:25" ht="18" customHeight="1">
      <c r="V86" s="2"/>
      <c r="W86" s="2"/>
      <c r="X86" s="2"/>
      <c r="Y86" s="2"/>
    </row>
    <row r="87" spans="22:25" ht="18" customHeight="1">
      <c r="V87" s="2"/>
      <c r="W87" s="2"/>
      <c r="X87" s="2"/>
      <c r="Y87" s="2"/>
    </row>
    <row r="88" spans="22:25" ht="18" customHeight="1">
      <c r="V88" s="2"/>
      <c r="W88" s="2"/>
      <c r="X88" s="2"/>
      <c r="Y88" s="2"/>
    </row>
    <row r="89" spans="22:25" ht="18" customHeight="1">
      <c r="V89" s="2"/>
      <c r="W89" s="2"/>
      <c r="X89" s="2"/>
      <c r="Y89" s="2"/>
    </row>
    <row r="90" spans="22:25" ht="18" customHeight="1">
      <c r="V90" s="2"/>
      <c r="W90" s="2"/>
      <c r="X90" s="2"/>
      <c r="Y90" s="2"/>
    </row>
    <row r="91" spans="22:25" ht="18" customHeight="1">
      <c r="V91" s="2"/>
      <c r="W91" s="2"/>
      <c r="X91" s="2"/>
      <c r="Y91" s="2"/>
    </row>
    <row r="92" spans="22:25" ht="18" customHeight="1">
      <c r="V92" s="2"/>
      <c r="W92" s="2"/>
      <c r="X92" s="2"/>
      <c r="Y92" s="2"/>
    </row>
    <row r="93" spans="22:25" ht="18" customHeight="1">
      <c r="V93" s="2"/>
      <c r="W93" s="2"/>
      <c r="X93" s="2"/>
      <c r="Y93" s="2"/>
    </row>
    <row r="94" spans="22:25" ht="18" customHeight="1">
      <c r="V94" s="2"/>
      <c r="W94" s="2"/>
      <c r="X94" s="2"/>
      <c r="Y94" s="2"/>
    </row>
    <row r="95" spans="22:25" ht="18" customHeight="1">
      <c r="V95" s="2"/>
      <c r="W95" s="2"/>
      <c r="X95" s="2"/>
      <c r="Y95" s="2"/>
    </row>
    <row r="96" spans="22:25" ht="18" customHeight="1">
      <c r="V96" s="2"/>
      <c r="W96" s="2"/>
      <c r="X96" s="2"/>
      <c r="Y96" s="2"/>
    </row>
    <row r="97" spans="22:25" ht="18" customHeight="1">
      <c r="V97" s="2"/>
      <c r="W97" s="2"/>
      <c r="X97" s="2"/>
      <c r="Y97" s="2"/>
    </row>
    <row r="98" spans="22:25" ht="18" customHeight="1">
      <c r="V98" s="2"/>
      <c r="W98" s="2"/>
      <c r="X98" s="2"/>
      <c r="Y98" s="2"/>
    </row>
    <row r="99" spans="22:25" ht="18" customHeight="1">
      <c r="V99" s="2"/>
      <c r="W99" s="2"/>
      <c r="X99" s="2"/>
      <c r="Y99" s="2"/>
    </row>
    <row r="100" spans="22:25" ht="18" customHeight="1">
      <c r="V100" s="2"/>
      <c r="W100" s="2"/>
      <c r="X100" s="2"/>
      <c r="Y100" s="2"/>
    </row>
    <row r="101" spans="22:25" ht="18" customHeight="1">
      <c r="V101" s="2"/>
      <c r="W101" s="2"/>
      <c r="X101" s="2"/>
      <c r="Y101" s="2"/>
    </row>
    <row r="102" spans="22:25" ht="18" customHeight="1">
      <c r="V102" s="2"/>
      <c r="W102" s="2"/>
      <c r="X102" s="2"/>
      <c r="Y102" s="2"/>
    </row>
    <row r="103" spans="22:25" ht="18" customHeight="1">
      <c r="V103" s="2"/>
      <c r="W103" s="2"/>
      <c r="X103" s="2"/>
      <c r="Y103" s="2"/>
    </row>
    <row r="104" spans="22:25" ht="18" customHeight="1">
      <c r="V104" s="2"/>
      <c r="W104" s="2"/>
      <c r="X104" s="2"/>
      <c r="Y104" s="2"/>
    </row>
    <row r="105" spans="22:25" ht="18" customHeight="1">
      <c r="V105" s="2"/>
      <c r="W105" s="2"/>
      <c r="X105" s="2"/>
      <c r="Y105" s="2"/>
    </row>
    <row r="106" spans="22:25" ht="18" customHeight="1">
      <c r="V106" s="2"/>
      <c r="W106" s="2"/>
      <c r="X106" s="2"/>
      <c r="Y106" s="2"/>
    </row>
    <row r="107" spans="22:25" ht="18" customHeight="1">
      <c r="V107" s="2"/>
      <c r="W107" s="2"/>
      <c r="X107" s="2"/>
      <c r="Y107" s="2"/>
    </row>
    <row r="108" spans="22:25" ht="18" customHeight="1">
      <c r="V108" s="2"/>
      <c r="W108" s="2"/>
      <c r="X108" s="2"/>
      <c r="Y108" s="2"/>
    </row>
    <row r="109" spans="22:25" ht="18" customHeight="1">
      <c r="V109" s="2"/>
      <c r="W109" s="2"/>
      <c r="X109" s="2"/>
      <c r="Y109" s="2"/>
    </row>
    <row r="110" spans="22:25" ht="18" customHeight="1">
      <c r="V110" s="2"/>
      <c r="W110" s="2"/>
      <c r="X110" s="2"/>
      <c r="Y110" s="2"/>
    </row>
    <row r="111" spans="22:25" ht="18" customHeight="1">
      <c r="V111" s="2"/>
      <c r="W111" s="2"/>
      <c r="X111" s="2"/>
      <c r="Y111" s="2"/>
    </row>
  </sheetData>
  <sheetProtection/>
  <mergeCells count="1">
    <mergeCell ref="K3:O3"/>
  </mergeCells>
  <printOptions/>
  <pageMargins left="0.6299212598425197" right="0.15748031496062992" top="0.7086614173228347" bottom="0.35433070866141736" header="0.31496062992125984" footer="0.31496062992125984"/>
  <pageSetup horizontalDpi="600" verticalDpi="600" orientation="landscape" paperSize="122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N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42" sqref="T42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8.125" style="16" bestFit="1" customWidth="1"/>
    <col min="7" max="7" width="17.375" style="16" bestFit="1" customWidth="1"/>
    <col min="8" max="8" width="18.50390625" style="16" bestFit="1" customWidth="1"/>
    <col min="9" max="9" width="18.125" style="16" bestFit="1" customWidth="1"/>
    <col min="10" max="10" width="19.50390625" style="16" bestFit="1" customWidth="1"/>
    <col min="11" max="11" width="26.00390625" style="16" customWidth="1"/>
    <col min="12" max="12" width="19.875" style="16" bestFit="1" customWidth="1"/>
    <col min="13" max="13" width="19.50390625" style="16" bestFit="1" customWidth="1"/>
    <col min="14" max="14" width="20.875" style="16" bestFit="1" customWidth="1"/>
    <col min="15" max="15" width="19.875" style="16" bestFit="1" customWidth="1"/>
    <col min="16" max="16" width="18.50390625" style="16" bestFit="1" customWidth="1"/>
    <col min="17" max="17" width="20.50390625" style="16" bestFit="1" customWidth="1"/>
    <col min="18" max="18" width="18.50390625" style="16" bestFit="1" customWidth="1"/>
    <col min="19" max="19" width="16.125" style="16" bestFit="1" customWidth="1"/>
    <col min="20" max="20" width="18.50390625" style="16" bestFit="1" customWidth="1"/>
    <col min="21" max="21" width="22.50390625" style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107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75" t="s">
        <v>102</v>
      </c>
      <c r="L3" s="75"/>
      <c r="M3" s="75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0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2796324175</v>
      </c>
      <c r="G9" s="49">
        <f t="shared" si="0"/>
        <v>1127866665</v>
      </c>
      <c r="H9" s="49">
        <f t="shared" si="0"/>
        <v>2607971250</v>
      </c>
      <c r="I9" s="49">
        <f t="shared" si="0"/>
        <v>6765990686</v>
      </c>
      <c r="J9" s="49">
        <f t="shared" si="0"/>
        <v>41915376420</v>
      </c>
      <c r="K9" s="49">
        <f t="shared" si="0"/>
        <v>362164091797</v>
      </c>
      <c r="L9" s="49">
        <f t="shared" si="0"/>
        <v>30090234718</v>
      </c>
      <c r="M9" s="49">
        <f t="shared" si="0"/>
        <v>39309550255</v>
      </c>
      <c r="N9" s="49">
        <f t="shared" si="0"/>
        <v>-20736109666</v>
      </c>
      <c r="O9" s="49">
        <f t="shared" si="0"/>
        <v>50161437479</v>
      </c>
      <c r="P9" s="49">
        <f t="shared" si="0"/>
        <v>6794966842</v>
      </c>
      <c r="Q9" s="49">
        <f>SUM(Q11,Q12,Q13,Q14,Q19,Q20,Q21,Q22,Q23,Q24,Q10)</f>
        <v>244220032295</v>
      </c>
      <c r="R9" s="49">
        <f t="shared" si="0"/>
        <v>4343102375</v>
      </c>
      <c r="S9" s="49">
        <f t="shared" si="0"/>
        <v>821711000</v>
      </c>
      <c r="T9" s="49">
        <f t="shared" si="0"/>
        <v>3987211000</v>
      </c>
      <c r="U9" s="49">
        <f>SUM(U11,U12,U13,U14,U19,U20,U21,U22,U24,U10,U23)</f>
        <v>776369757291</v>
      </c>
      <c r="V9" s="50"/>
      <c r="W9" s="50">
        <f>SUM(W11,W10,W12,W13,W14,W19,W20,W21,W22,W24,W23)</f>
        <v>771560835291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>SUM(F10:T10)</f>
        <v>0</v>
      </c>
      <c r="V10" s="28"/>
      <c r="W10" s="5">
        <f>+U10-T10-S10</f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533345</v>
      </c>
      <c r="G11" s="12">
        <v>256852</v>
      </c>
      <c r="H11" s="12">
        <v>2890392</v>
      </c>
      <c r="I11" s="12">
        <v>7722936</v>
      </c>
      <c r="J11" s="12">
        <v>4385280</v>
      </c>
      <c r="K11" s="12">
        <v>44738272</v>
      </c>
      <c r="L11" s="12">
        <v>2571440</v>
      </c>
      <c r="M11" s="12">
        <v>2016172</v>
      </c>
      <c r="N11" s="12">
        <v>810908</v>
      </c>
      <c r="O11" s="12">
        <v>466728</v>
      </c>
      <c r="P11" s="12">
        <v>5870110</v>
      </c>
      <c r="Q11" s="12"/>
      <c r="R11" s="12">
        <v>1520752</v>
      </c>
      <c r="S11" s="12">
        <v>922000</v>
      </c>
      <c r="T11" s="12"/>
      <c r="U11" s="12">
        <f>SUM(F11:T11)</f>
        <v>74705187</v>
      </c>
      <c r="V11" s="28"/>
      <c r="W11" s="5">
        <f>+U11-T11-S11</f>
        <v>73783187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110000</v>
      </c>
      <c r="J12" s="12">
        <v>269533601</v>
      </c>
      <c r="K12" s="12">
        <v>2764986826</v>
      </c>
      <c r="L12" s="12">
        <v>0</v>
      </c>
      <c r="M12" s="12"/>
      <c r="N12" s="12"/>
      <c r="O12" s="12"/>
      <c r="P12" s="12"/>
      <c r="Q12" s="12">
        <v>15687263268</v>
      </c>
      <c r="R12" s="12"/>
      <c r="S12" s="12">
        <v>74011000</v>
      </c>
      <c r="T12" s="12"/>
      <c r="U12" s="12">
        <f>SUM(F12:T12)</f>
        <v>18795904695</v>
      </c>
      <c r="V12" s="28"/>
      <c r="W12" s="5">
        <f>+U12-T12-S12</f>
        <v>18721893695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187122622</v>
      </c>
      <c r="G13" s="12">
        <v>170325362</v>
      </c>
      <c r="H13" s="12">
        <v>133180812</v>
      </c>
      <c r="I13" s="12">
        <v>170024060</v>
      </c>
      <c r="J13" s="12">
        <v>285615721</v>
      </c>
      <c r="K13" s="12">
        <v>2274593379</v>
      </c>
      <c r="L13" s="12">
        <v>217207447</v>
      </c>
      <c r="M13" s="12">
        <v>183040320</v>
      </c>
      <c r="N13" s="12">
        <v>82181923</v>
      </c>
      <c r="O13" s="12">
        <v>73197741</v>
      </c>
      <c r="P13" s="12">
        <v>305642942</v>
      </c>
      <c r="Q13" s="12">
        <v>9902575066</v>
      </c>
      <c r="R13" s="12">
        <v>220169578</v>
      </c>
      <c r="S13" s="12">
        <v>8964000</v>
      </c>
      <c r="T13" s="12">
        <v>68554000</v>
      </c>
      <c r="U13" s="12">
        <f>SUM(F13:T13)</f>
        <v>14282394973</v>
      </c>
      <c r="V13" s="28"/>
      <c r="W13" s="5">
        <f aca="true" t="shared" si="1" ref="W13:W49">+U13-T13-S13</f>
        <v>14204876973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2306910000</v>
      </c>
      <c r="G14" s="12">
        <f t="shared" si="2"/>
        <v>1008477000</v>
      </c>
      <c r="H14" s="12">
        <f t="shared" si="2"/>
        <v>2790000000</v>
      </c>
      <c r="I14" s="12">
        <f t="shared" si="2"/>
        <v>3740000000</v>
      </c>
      <c r="J14" s="12">
        <f t="shared" si="2"/>
        <v>39650000000</v>
      </c>
      <c r="K14" s="12">
        <f>SUM(K15,K18)</f>
        <v>297822317000</v>
      </c>
      <c r="L14" s="12">
        <f t="shared" si="2"/>
        <v>31488603000</v>
      </c>
      <c r="M14" s="12">
        <f t="shared" si="2"/>
        <v>34860000000</v>
      </c>
      <c r="N14" s="12">
        <f t="shared" si="2"/>
        <v>285159000</v>
      </c>
      <c r="O14" s="12">
        <f>SUM(O15,O18)</f>
        <v>57846249000</v>
      </c>
      <c r="P14" s="12">
        <f>SUM(P15,P18)</f>
        <v>5766187632</v>
      </c>
      <c r="Q14" s="12">
        <f>SUM(Q15,Q18)</f>
        <v>107292644000</v>
      </c>
      <c r="R14" s="12">
        <f t="shared" si="2"/>
        <v>6616854000</v>
      </c>
      <c r="S14" s="12">
        <f>SUM(S15,S18)</f>
        <v>525488000</v>
      </c>
      <c r="T14" s="12">
        <f>SUM(T15,T18)</f>
        <v>3918657000</v>
      </c>
      <c r="U14" s="12">
        <f>SUM(U15,U18)</f>
        <v>595917545632</v>
      </c>
      <c r="V14" s="28"/>
      <c r="W14" s="5">
        <f>+U14-T14-S14</f>
        <v>591473400632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2306910000</v>
      </c>
      <c r="G15" s="12">
        <f t="shared" si="3"/>
        <v>1008477000</v>
      </c>
      <c r="H15" s="12">
        <f t="shared" si="3"/>
        <v>2790000000</v>
      </c>
      <c r="I15" s="12">
        <f t="shared" si="3"/>
        <v>3740000000</v>
      </c>
      <c r="J15" s="12">
        <f t="shared" si="3"/>
        <v>39650000000</v>
      </c>
      <c r="K15" s="12">
        <f>SUM(K16:K17)</f>
        <v>297822317000</v>
      </c>
      <c r="L15" s="12">
        <f t="shared" si="3"/>
        <v>31488603000</v>
      </c>
      <c r="M15" s="12">
        <f t="shared" si="3"/>
        <v>34860000000</v>
      </c>
      <c r="N15" s="12">
        <f t="shared" si="3"/>
        <v>285159000</v>
      </c>
      <c r="O15" s="12">
        <f t="shared" si="3"/>
        <v>57846249000</v>
      </c>
      <c r="P15" s="12">
        <f t="shared" si="3"/>
        <v>5444313000</v>
      </c>
      <c r="Q15" s="12">
        <f>SUM(Q16:Q17)</f>
        <v>107292644000</v>
      </c>
      <c r="R15" s="12">
        <f t="shared" si="3"/>
        <v>6616854000</v>
      </c>
      <c r="S15" s="12">
        <f>SUM(S16:S17)</f>
        <v>525488000</v>
      </c>
      <c r="T15" s="12">
        <f>SUM(T16:T17)</f>
        <v>3918657000</v>
      </c>
      <c r="U15" s="12">
        <f>SUM(U16:U17)</f>
        <v>595595671000</v>
      </c>
      <c r="V15" s="28"/>
      <c r="W15" s="5">
        <f t="shared" si="1"/>
        <v>591151526000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2207426000</v>
      </c>
      <c r="G16" s="12">
        <v>958477000</v>
      </c>
      <c r="H16" s="12">
        <v>2640000000</v>
      </c>
      <c r="I16" s="12">
        <v>3440000000</v>
      </c>
      <c r="J16" s="12">
        <v>5150000000</v>
      </c>
      <c r="K16" s="12">
        <v>34583110000</v>
      </c>
      <c r="L16" s="12">
        <v>2488603000</v>
      </c>
      <c r="M16" s="12">
        <v>1860000000</v>
      </c>
      <c r="N16" s="12"/>
      <c r="O16" s="12">
        <v>2076249000</v>
      </c>
      <c r="P16" s="12">
        <v>4834269000</v>
      </c>
      <c r="Q16" s="12">
        <v>3635507000</v>
      </c>
      <c r="R16" s="12">
        <v>4360000000</v>
      </c>
      <c r="S16" s="12">
        <v>472000000</v>
      </c>
      <c r="T16" s="12">
        <v>2403943000</v>
      </c>
      <c r="U16" s="12">
        <f aca="true" t="shared" si="4" ref="U16:U24">SUM(F16:T16)</f>
        <v>71109584000</v>
      </c>
      <c r="V16" s="28"/>
      <c r="W16" s="5">
        <f t="shared" si="1"/>
        <v>68233641000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34500000000</v>
      </c>
      <c r="K17" s="12">
        <v>263239207000</v>
      </c>
      <c r="L17" s="12">
        <v>29000000000</v>
      </c>
      <c r="M17" s="12">
        <v>33000000000</v>
      </c>
      <c r="N17" s="12">
        <v>285159000</v>
      </c>
      <c r="O17" s="12">
        <v>55770000000</v>
      </c>
      <c r="P17" s="12">
        <v>610044000</v>
      </c>
      <c r="Q17" s="12">
        <v>103657137000</v>
      </c>
      <c r="R17" s="12">
        <v>2256854000</v>
      </c>
      <c r="S17" s="12">
        <v>53488000</v>
      </c>
      <c r="T17" s="12">
        <v>1514714000</v>
      </c>
      <c r="U17" s="12">
        <f t="shared" si="4"/>
        <v>524486087000</v>
      </c>
      <c r="V17" s="28"/>
      <c r="W17" s="5">
        <f t="shared" si="1"/>
        <v>522917885000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8"/>
      <c r="W18" s="5">
        <f t="shared" si="1"/>
        <v>321874632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106316840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2449060487</v>
      </c>
      <c r="L21" s="12">
        <v>342255413</v>
      </c>
      <c r="M21" s="12">
        <v>130896765</v>
      </c>
      <c r="N21" s="12">
        <v>61978959</v>
      </c>
      <c r="O21" s="12">
        <v>98011555</v>
      </c>
      <c r="P21" s="12">
        <v>253489134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4235865330</v>
      </c>
      <c r="V21" s="28"/>
      <c r="W21" s="5">
        <f t="shared" si="1"/>
        <v>4177425330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>
        <v>0</v>
      </c>
      <c r="L22" s="12"/>
      <c r="M22" s="12"/>
      <c r="N22" s="12">
        <v>0</v>
      </c>
      <c r="O22" s="12"/>
      <c r="P22" s="12"/>
      <c r="Q22" s="12">
        <v>112901118796</v>
      </c>
      <c r="R22" s="12"/>
      <c r="S22" s="12"/>
      <c r="T22" s="12"/>
      <c r="U22" s="12">
        <f t="shared" si="4"/>
        <v>112901118796</v>
      </c>
      <c r="V22" s="28"/>
      <c r="W22" s="5">
        <f t="shared" si="1"/>
        <v>112901118796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8"/>
      <c r="W24" s="5">
        <f t="shared" si="1"/>
        <v>30008336678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49">
        <f>SUM(F26,F27,F28,F29,F30,F31,F32,F41,F42,F46,F47,F48,F49)</f>
        <v>2473517482</v>
      </c>
      <c r="G25" s="49">
        <f aca="true" t="shared" si="5" ref="G25:U25">SUM(G26,G27,G28,G29,G30,G31,G32,G41,G42,G46,G47,G48,G49)</f>
        <v>1048362481</v>
      </c>
      <c r="H25" s="49">
        <f t="shared" si="5"/>
        <v>2720892304</v>
      </c>
      <c r="I25" s="49">
        <f t="shared" si="5"/>
        <v>6384066175</v>
      </c>
      <c r="J25" s="49">
        <f t="shared" si="5"/>
        <v>55555190332</v>
      </c>
      <c r="K25" s="49">
        <f t="shared" si="5"/>
        <v>401981998707</v>
      </c>
      <c r="L25" s="49">
        <f t="shared" si="5"/>
        <v>28121465161</v>
      </c>
      <c r="M25" s="49">
        <f t="shared" si="5"/>
        <v>39882650898</v>
      </c>
      <c r="N25" s="49">
        <f t="shared" si="5"/>
        <v>1778024490</v>
      </c>
      <c r="O25" s="49">
        <f t="shared" si="5"/>
        <v>57674325114</v>
      </c>
      <c r="P25" s="49">
        <f t="shared" si="5"/>
        <v>7179246810</v>
      </c>
      <c r="Q25" s="49">
        <f t="shared" si="5"/>
        <v>266173251666</v>
      </c>
      <c r="R25" s="49">
        <f t="shared" si="5"/>
        <v>7582630465</v>
      </c>
      <c r="S25" s="49">
        <f t="shared" si="5"/>
        <v>623707000</v>
      </c>
      <c r="T25" s="49">
        <f t="shared" si="5"/>
        <v>4135999000</v>
      </c>
      <c r="U25" s="49">
        <f t="shared" si="5"/>
        <v>883315328085</v>
      </c>
      <c r="V25" s="51"/>
      <c r="W25" s="50">
        <f>SUM(W26,W27,W28,W29,W30,W31,W32,W41,W42,W46,W47,W48,W49)</f>
        <v>878555622085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2056002239</v>
      </c>
      <c r="G26" s="12">
        <v>927121388</v>
      </c>
      <c r="H26" s="12">
        <v>2538266163</v>
      </c>
      <c r="I26" s="12">
        <v>3422778828</v>
      </c>
      <c r="J26" s="12">
        <v>4966849153</v>
      </c>
      <c r="K26" s="12">
        <v>34235302461</v>
      </c>
      <c r="L26" s="12">
        <v>2466073990</v>
      </c>
      <c r="M26" s="12">
        <v>1847993789</v>
      </c>
      <c r="N26" s="12">
        <v>1442658467</v>
      </c>
      <c r="O26" s="12">
        <v>1549233269</v>
      </c>
      <c r="P26" s="12">
        <v>5131154340</v>
      </c>
      <c r="Q26" s="12">
        <v>3758746199</v>
      </c>
      <c r="R26" s="12">
        <v>4576968715</v>
      </c>
      <c r="S26" s="12">
        <v>534390000</v>
      </c>
      <c r="T26" s="12">
        <v>2438893000</v>
      </c>
      <c r="U26" s="12">
        <f aca="true" t="shared" si="6" ref="U26:U31">SUM(F26:T26)</f>
        <v>71892432001</v>
      </c>
      <c r="V26" s="28"/>
      <c r="W26" s="5">
        <f t="shared" si="1"/>
        <v>68919149001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42596361</v>
      </c>
      <c r="G27" s="12">
        <v>37782440</v>
      </c>
      <c r="H27" s="12">
        <v>77991744</v>
      </c>
      <c r="I27" s="12">
        <v>125873373</v>
      </c>
      <c r="J27" s="12">
        <v>308368402</v>
      </c>
      <c r="K27" s="12">
        <v>1894211813</v>
      </c>
      <c r="L27" s="12">
        <v>116211171</v>
      </c>
      <c r="M27" s="12">
        <v>54586023</v>
      </c>
      <c r="N27" s="12">
        <v>49358258</v>
      </c>
      <c r="O27" s="12">
        <v>189783527</v>
      </c>
      <c r="P27" s="12">
        <v>983476998</v>
      </c>
      <c r="Q27" s="12">
        <v>262540069</v>
      </c>
      <c r="R27" s="12">
        <v>205437704</v>
      </c>
      <c r="S27" s="12">
        <v>37126000</v>
      </c>
      <c r="T27" s="12">
        <v>652258000</v>
      </c>
      <c r="U27" s="12">
        <f t="shared" si="6"/>
        <v>5037601883</v>
      </c>
      <c r="V27" s="28"/>
      <c r="W27" s="5">
        <f t="shared" si="1"/>
        <v>4348217883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206243758</v>
      </c>
      <c r="G28" s="12">
        <v>49230775</v>
      </c>
      <c r="H28" s="12">
        <v>26595338</v>
      </c>
      <c r="I28" s="12">
        <v>202519782</v>
      </c>
      <c r="J28" s="12">
        <v>34885510</v>
      </c>
      <c r="K28" s="12">
        <v>951446321</v>
      </c>
      <c r="L28" s="12">
        <v>60454350</v>
      </c>
      <c r="M28" s="12">
        <v>33569642</v>
      </c>
      <c r="N28" s="12">
        <v>117261441</v>
      </c>
      <c r="O28" s="12"/>
      <c r="P28" s="12">
        <v>106408906</v>
      </c>
      <c r="Q28" s="12">
        <v>27138859</v>
      </c>
      <c r="R28" s="12">
        <v>117149324</v>
      </c>
      <c r="S28" s="12"/>
      <c r="T28" s="12"/>
      <c r="U28" s="12">
        <f t="shared" si="6"/>
        <v>1932904006</v>
      </c>
      <c r="V28" s="28"/>
      <c r="W28" s="5">
        <f t="shared" si="1"/>
        <v>1932904006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35786556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161816530</v>
      </c>
      <c r="R29" s="12">
        <v>138465000</v>
      </c>
      <c r="S29" s="12"/>
      <c r="T29" s="12"/>
      <c r="U29" s="12">
        <f t="shared" si="6"/>
        <v>336068086</v>
      </c>
      <c r="V29" s="28"/>
      <c r="W29" s="5">
        <f t="shared" si="1"/>
        <v>336068086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f t="shared" si="6"/>
        <v>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/>
      <c r="J31" s="12">
        <v>298988192</v>
      </c>
      <c r="K31" s="12">
        <v>15209465</v>
      </c>
      <c r="L31" s="12"/>
      <c r="M31" s="12"/>
      <c r="N31" s="12"/>
      <c r="O31" s="12"/>
      <c r="P31" s="12"/>
      <c r="Q31" s="12"/>
      <c r="R31" s="12"/>
      <c r="S31" s="12"/>
      <c r="T31" s="12"/>
      <c r="U31" s="12">
        <f t="shared" si="6"/>
        <v>314197657</v>
      </c>
      <c r="V31" s="28"/>
      <c r="W31" s="5">
        <f t="shared" si="1"/>
        <v>314197657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R32">SUM(F33:F39)</f>
        <v>0</v>
      </c>
      <c r="G32" s="12">
        <f t="shared" si="7"/>
        <v>0</v>
      </c>
      <c r="H32" s="12">
        <f t="shared" si="7"/>
        <v>1370624</v>
      </c>
      <c r="I32" s="12">
        <f t="shared" si="7"/>
        <v>0</v>
      </c>
      <c r="J32" s="12">
        <f t="shared" si="7"/>
        <v>689931</v>
      </c>
      <c r="K32" s="12">
        <f t="shared" si="7"/>
        <v>1465972498</v>
      </c>
      <c r="L32" s="12">
        <f t="shared" si="7"/>
        <v>40064</v>
      </c>
      <c r="M32" s="12">
        <f>SUM(M33:M40)</f>
        <v>0</v>
      </c>
      <c r="N32" s="12">
        <f t="shared" si="7"/>
        <v>1376055</v>
      </c>
      <c r="O32" s="12">
        <f>SUM(O33:O39)</f>
        <v>8832524</v>
      </c>
      <c r="P32" s="12">
        <f t="shared" si="7"/>
        <v>94755627</v>
      </c>
      <c r="Q32" s="12">
        <f>SUM(Q33:Q39)</f>
        <v>80352</v>
      </c>
      <c r="R32" s="12">
        <f t="shared" si="7"/>
        <v>5882180</v>
      </c>
      <c r="S32" s="12">
        <f>SUM(S33:S39)</f>
        <v>6964000</v>
      </c>
      <c r="T32" s="12">
        <f>SUM(T33:T39)</f>
        <v>223000</v>
      </c>
      <c r="U32" s="12">
        <f>SUM(U33:U40)</f>
        <v>1586186855</v>
      </c>
      <c r="V32" s="7"/>
      <c r="W32" s="5">
        <f t="shared" si="1"/>
        <v>1578999855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36556800</v>
      </c>
      <c r="L35" s="12">
        <v>0</v>
      </c>
      <c r="M35" s="12"/>
      <c r="N35" s="12"/>
      <c r="O35" s="12"/>
      <c r="P35" s="12">
        <v>0</v>
      </c>
      <c r="Q35" s="12"/>
      <c r="R35" s="12"/>
      <c r="S35" s="12"/>
      <c r="T35" s="12"/>
      <c r="U35" s="12">
        <f t="shared" si="8"/>
        <v>36556800</v>
      </c>
      <c r="V35" s="28"/>
      <c r="W35" s="5">
        <f t="shared" si="1"/>
        <v>36556800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741203</v>
      </c>
      <c r="L36" s="12"/>
      <c r="M36" s="12"/>
      <c r="N36" s="12"/>
      <c r="O36" s="12">
        <v>8166613</v>
      </c>
      <c r="P36" s="12"/>
      <c r="Q36" s="12"/>
      <c r="R36" s="12"/>
      <c r="S36" s="12">
        <v>0</v>
      </c>
      <c r="T36" s="12"/>
      <c r="U36" s="12">
        <f t="shared" si="8"/>
        <v>8907816</v>
      </c>
      <c r="V36" s="28"/>
      <c r="W36" s="5">
        <f t="shared" si="1"/>
        <v>8907816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1076712</v>
      </c>
      <c r="I37" s="12"/>
      <c r="J37" s="12"/>
      <c r="K37" s="12">
        <v>1357552611</v>
      </c>
      <c r="L37" s="12"/>
      <c r="M37" s="12">
        <v>0</v>
      </c>
      <c r="N37" s="12"/>
      <c r="O37" s="12"/>
      <c r="P37" s="12">
        <v>0</v>
      </c>
      <c r="Q37" s="12"/>
      <c r="R37" s="12"/>
      <c r="S37" s="12">
        <v>1501000</v>
      </c>
      <c r="T37" s="12"/>
      <c r="U37" s="12">
        <f t="shared" si="8"/>
        <v>1360130323</v>
      </c>
      <c r="V37" s="28"/>
      <c r="W37" s="5">
        <f t="shared" si="1"/>
        <v>1358629323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689931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38354</v>
      </c>
      <c r="R38" s="12">
        <v>5819183</v>
      </c>
      <c r="S38" s="12">
        <v>2409000</v>
      </c>
      <c r="T38" s="12">
        <v>223000</v>
      </c>
      <c r="U38" s="12">
        <f t="shared" si="8"/>
        <v>82886852</v>
      </c>
      <c r="V38" s="28"/>
      <c r="W38" s="5">
        <f t="shared" si="1"/>
        <v>80254852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0</v>
      </c>
      <c r="G39" s="12">
        <v>0</v>
      </c>
      <c r="H39" s="12">
        <v>293912</v>
      </c>
      <c r="I39" s="12">
        <v>0</v>
      </c>
      <c r="J39" s="12">
        <v>0</v>
      </c>
      <c r="K39" s="12">
        <v>3608516</v>
      </c>
      <c r="L39" s="12">
        <v>40064</v>
      </c>
      <c r="M39" s="12">
        <v>0</v>
      </c>
      <c r="N39" s="12">
        <v>0</v>
      </c>
      <c r="O39" s="12">
        <v>0</v>
      </c>
      <c r="P39" s="12">
        <v>90603577</v>
      </c>
      <c r="Q39" s="12">
        <v>41998</v>
      </c>
      <c r="R39" s="12">
        <v>62997</v>
      </c>
      <c r="S39" s="12">
        <v>3054000</v>
      </c>
      <c r="T39" s="12"/>
      <c r="U39" s="12">
        <f t="shared" si="8"/>
        <v>97705064</v>
      </c>
      <c r="V39" s="28"/>
      <c r="W39" s="5">
        <f t="shared" si="1"/>
        <v>94651064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867432542</v>
      </c>
      <c r="J42" s="14">
        <f t="shared" si="9"/>
        <v>27058036449</v>
      </c>
      <c r="K42" s="14">
        <f t="shared" si="9"/>
        <v>284324137157</v>
      </c>
      <c r="L42" s="14">
        <f t="shared" si="9"/>
        <v>20048277956</v>
      </c>
      <c r="M42" s="14">
        <f t="shared" si="9"/>
        <v>27356255819</v>
      </c>
      <c r="N42" s="14">
        <f t="shared" si="9"/>
        <v>62799019</v>
      </c>
      <c r="O42" s="14">
        <f t="shared" si="9"/>
        <v>35651366755</v>
      </c>
      <c r="P42" s="14">
        <f t="shared" si="9"/>
        <v>0</v>
      </c>
      <c r="Q42" s="14">
        <f>SUM(Q43:Q45)</f>
        <v>108822094202</v>
      </c>
      <c r="R42" s="14">
        <f t="shared" si="9"/>
        <v>600959235</v>
      </c>
      <c r="S42" s="14">
        <f t="shared" si="9"/>
        <v>0</v>
      </c>
      <c r="T42" s="14">
        <f t="shared" si="9"/>
        <v>0</v>
      </c>
      <c r="U42" s="54">
        <f t="shared" si="9"/>
        <v>504791359134</v>
      </c>
      <c r="V42" s="2"/>
      <c r="W42" s="5">
        <f t="shared" si="1"/>
        <v>504791359134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245132068</v>
      </c>
      <c r="J43" s="12">
        <v>70000000</v>
      </c>
      <c r="K43" s="12">
        <v>674676204</v>
      </c>
      <c r="L43" s="12">
        <v>61016167</v>
      </c>
      <c r="M43" s="12">
        <v>122825919</v>
      </c>
      <c r="N43" s="12">
        <v>62799019</v>
      </c>
      <c r="O43" s="12"/>
      <c r="P43" s="12"/>
      <c r="Q43" s="12"/>
      <c r="R43" s="12">
        <v>18028000</v>
      </c>
      <c r="S43" s="12"/>
      <c r="T43" s="12"/>
      <c r="U43" s="12">
        <f aca="true" t="shared" si="10" ref="U43:U49">SUM(F43:T43)</f>
        <v>1254477377</v>
      </c>
      <c r="V43" s="28"/>
      <c r="W43" s="5">
        <f t="shared" si="1"/>
        <v>1254477377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622300474</v>
      </c>
      <c r="J44" s="12">
        <v>26988036449</v>
      </c>
      <c r="K44" s="12">
        <v>283649460953</v>
      </c>
      <c r="L44" s="12">
        <v>19987261789</v>
      </c>
      <c r="M44" s="12">
        <v>27233429900</v>
      </c>
      <c r="N44" s="12"/>
      <c r="O44" s="12">
        <v>35651366755</v>
      </c>
      <c r="P44" s="12"/>
      <c r="Q44" s="12">
        <v>108822094202</v>
      </c>
      <c r="R44" s="12">
        <v>582931235</v>
      </c>
      <c r="S44" s="12"/>
      <c r="T44" s="12"/>
      <c r="U44" s="12">
        <f t="shared" si="10"/>
        <v>503536881757</v>
      </c>
      <c r="V44" s="28"/>
      <c r="W44" s="5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8"/>
      <c r="W46" s="5">
        <f t="shared" si="1"/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129549630799</v>
      </c>
      <c r="R47" s="12"/>
      <c r="S47" s="12"/>
      <c r="T47" s="12"/>
      <c r="U47" s="12">
        <f t="shared" si="10"/>
        <v>129549630799</v>
      </c>
      <c r="V47" s="28"/>
      <c r="W47" s="5">
        <f t="shared" si="1"/>
        <v>129549630799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22887372695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1044625000</v>
      </c>
      <c r="U48" s="12">
        <f t="shared" si="10"/>
        <v>167874947664</v>
      </c>
      <c r="V48" s="28"/>
      <c r="W48" s="58">
        <f t="shared" si="1"/>
        <v>166785095664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198004000</v>
      </c>
      <c r="T51" s="11">
        <f>+T9-T25</f>
        <v>-148788000</v>
      </c>
      <c r="U51" s="4">
        <f>+U9-U25</f>
        <v>-106945570794</v>
      </c>
      <c r="V51" s="4">
        <f>+V9-V25</f>
        <v>0</v>
      </c>
      <c r="W51" s="4">
        <f>+W9-W25</f>
        <v>-106994786794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2021-05-14T00:57:21Z</cp:lastPrinted>
  <dcterms:created xsi:type="dcterms:W3CDTF">1998-06-30T14:14:38Z</dcterms:created>
  <dcterms:modified xsi:type="dcterms:W3CDTF">2021-10-04T19:45:04Z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37900.0000000000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