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35" windowWidth="28830" windowHeight="7290" tabRatio="642" activeTab="1"/>
  </bookViews>
  <sheets>
    <sheet name="VIGENTE REGULAR" sheetId="1" r:id="rId1"/>
    <sheet name="EJEC REGULAR" sheetId="2" r:id="rId2"/>
    <sheet name="EJEC NO IMPRIMIR" sheetId="3" state="hidden" r:id="rId3"/>
  </sheets>
  <definedNames>
    <definedName name="A_impresión_IM" localSheetId="2">#REF!</definedName>
    <definedName name="A_impresión_IM" localSheetId="1">#REF!</definedName>
    <definedName name="A_impresión_IM">#REF!</definedName>
    <definedName name="_xlnm.Print_Area" localSheetId="2">'EJEC NO IMPRIMIR'!$A$2:$U$49</definedName>
    <definedName name="_xlnm.Print_Area" localSheetId="1">'EJEC REGULAR'!$A$2:$U$49</definedName>
    <definedName name="_xlnm.Print_Area" localSheetId="0">'VIGENTE REGULAR'!$A$2:$U$49</definedName>
    <definedName name="INICIAL" localSheetId="2">#REF!</definedName>
    <definedName name="INICIAL" localSheetId="1">#REF!</definedName>
    <definedName name="INICIAL">#REF!</definedName>
    <definedName name="_xlnm.Print_Titles" localSheetId="2">'EJEC NO IMPRIMIR'!$B:$D</definedName>
    <definedName name="_xlnm.Print_Titles" localSheetId="1">'EJEC REGULAR'!$B:$D</definedName>
    <definedName name="_xlnm.Print_Titles" localSheetId="0">'VIGENTE REGULAR'!$B:$D</definedName>
    <definedName name="Títulos_a_imprimir_IM" localSheetId="2">#REF!</definedName>
    <definedName name="Títulos_a_imprimir_IM" localSheetId="1">#REF!</definedName>
    <definedName name="Títulos_a_imprimir_IM">#REF!</definedName>
    <definedName name="TRAMI" localSheetId="2">#REF!</definedName>
    <definedName name="TRAMI" localSheetId="1">#REF!</definedName>
    <definedName name="TRAMI">#REF!</definedName>
    <definedName name="VIGENTE" localSheetId="2">#REF!</definedName>
    <definedName name="VIGENTE" localSheetId="1">#REF!</definedName>
    <definedName name="VIGENTE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<sst xmlns="http://schemas.openxmlformats.org/spreadsheetml/2006/main" count="341" uniqueCount="110">
  <si>
    <t xml:space="preserve">   ST.   IT.</t>
  </si>
  <si>
    <t xml:space="preserve">I N G R E S O S </t>
  </si>
  <si>
    <t xml:space="preserve">APORTE FISCAL: </t>
  </si>
  <si>
    <t>-  Remuneraciones</t>
  </si>
  <si>
    <t>10</t>
  </si>
  <si>
    <t>SALDO INICIAL DE CAJA</t>
  </si>
  <si>
    <t>G A S T O S</t>
  </si>
  <si>
    <t>21</t>
  </si>
  <si>
    <t>GASTOS EN PERSONAL</t>
  </si>
  <si>
    <t>22</t>
  </si>
  <si>
    <t>BIENES Y SERVICIOS DE CONSUMO</t>
  </si>
  <si>
    <t>23</t>
  </si>
  <si>
    <t>24</t>
  </si>
  <si>
    <t>25</t>
  </si>
  <si>
    <t>TRANSFERENCIAS CORRIENTES</t>
  </si>
  <si>
    <t>INVERSION REAL</t>
  </si>
  <si>
    <t>32</t>
  </si>
  <si>
    <t>33</t>
  </si>
  <si>
    <t>TRANSF. DE CAPITAL</t>
  </si>
  <si>
    <t>SALDO FINAL DE CAJA</t>
  </si>
  <si>
    <t>01</t>
  </si>
  <si>
    <t>06</t>
  </si>
  <si>
    <t>RENTAS DE LA PROPIEDAD</t>
  </si>
  <si>
    <t>07</t>
  </si>
  <si>
    <t>INGRESOS DE OPERACIÓN</t>
  </si>
  <si>
    <t>08</t>
  </si>
  <si>
    <t>OTROS INGRESOS CORRIENTES</t>
  </si>
  <si>
    <t>VENTA DE ACTIVOS NO FINANCIEROS</t>
  </si>
  <si>
    <t>VENTA DE ACTIVOS FINANCIEROS</t>
  </si>
  <si>
    <t>RECUPERACION DE PRESTAMOS</t>
  </si>
  <si>
    <t>INTEGROS AL FISCO</t>
  </si>
  <si>
    <t>03</t>
  </si>
  <si>
    <t>04</t>
  </si>
  <si>
    <t>Vehiculos</t>
  </si>
  <si>
    <t>Mobiliario y Otros</t>
  </si>
  <si>
    <t>Programas Informáticos</t>
  </si>
  <si>
    <t>Equipos Informáticos</t>
  </si>
  <si>
    <t>05</t>
  </si>
  <si>
    <t>Terrenos</t>
  </si>
  <si>
    <t>02</t>
  </si>
  <si>
    <t>PRESTAMOS</t>
  </si>
  <si>
    <t>SERVICIO DE LA DEUDA</t>
  </si>
  <si>
    <t>Estudios Básicos</t>
  </si>
  <si>
    <t>Proyectos</t>
  </si>
  <si>
    <t>09</t>
  </si>
  <si>
    <t>Libre</t>
  </si>
  <si>
    <t>Servicio Deuda</t>
  </si>
  <si>
    <t>Maquinas y Equipos</t>
  </si>
  <si>
    <t>-  Resto</t>
  </si>
  <si>
    <t>SSS</t>
  </si>
  <si>
    <t>TOTAL</t>
  </si>
  <si>
    <t>TRANSF. PARA GASTOS DE CAPITAL</t>
  </si>
  <si>
    <t>PRESTACIONES DE SEG. SOCIAL</t>
  </si>
  <si>
    <t>DGOP</t>
  </si>
  <si>
    <t>FISCALIA</t>
  </si>
  <si>
    <t>DC Y F</t>
  </si>
  <si>
    <t>VIALIDAD</t>
  </si>
  <si>
    <t>DOP</t>
  </si>
  <si>
    <t>AEROP.</t>
  </si>
  <si>
    <t>CONCESIONES</t>
  </si>
  <si>
    <t>PLANEAM.</t>
  </si>
  <si>
    <t>SUBSECRET.</t>
  </si>
  <si>
    <t>DG AGUAS</t>
  </si>
  <si>
    <t>INH</t>
  </si>
  <si>
    <t>MOP</t>
  </si>
  <si>
    <t>ARQUITECT.</t>
  </si>
  <si>
    <t>DOH</t>
  </si>
  <si>
    <t>OTROS GASTOS CORRIENTES</t>
  </si>
  <si>
    <t>ADQUIS. DE ACTIVOS NO FINANCIEROS</t>
  </si>
  <si>
    <t>total mop</t>
  </si>
  <si>
    <t>sin inh y sss</t>
  </si>
  <si>
    <t>11</t>
  </si>
  <si>
    <t>12</t>
  </si>
  <si>
    <t>13</t>
  </si>
  <si>
    <t>15</t>
  </si>
  <si>
    <t>26</t>
  </si>
  <si>
    <t>29</t>
  </si>
  <si>
    <t>31</t>
  </si>
  <si>
    <t>34</t>
  </si>
  <si>
    <t>35</t>
  </si>
  <si>
    <t>A.P.R.</t>
  </si>
  <si>
    <t>02-09</t>
  </si>
  <si>
    <t>02-10</t>
  </si>
  <si>
    <t>02-13</t>
  </si>
  <si>
    <t>02-02</t>
  </si>
  <si>
    <t>02-03</t>
  </si>
  <si>
    <t>02-04</t>
  </si>
  <si>
    <t>02-06</t>
  </si>
  <si>
    <t>02-07</t>
  </si>
  <si>
    <t>02-11</t>
  </si>
  <si>
    <t>02-12</t>
  </si>
  <si>
    <t>01-01</t>
  </si>
  <si>
    <t>04-01</t>
  </si>
  <si>
    <t>05-01</t>
  </si>
  <si>
    <t>07-01</t>
  </si>
  <si>
    <t>ENDEUDAMIENTO</t>
  </si>
  <si>
    <t>99</t>
  </si>
  <si>
    <t>Otros Activos No Financieros</t>
  </si>
  <si>
    <t>Edificios</t>
  </si>
  <si>
    <t>03-01</t>
  </si>
  <si>
    <t>ADQUIS. DE ACTIVOS FINANCIEROS</t>
  </si>
  <si>
    <t xml:space="preserve">Programas  </t>
  </si>
  <si>
    <t>INGRESAR EN PESOS -----NO IMPRIMIR----</t>
  </si>
  <si>
    <t>DG CONCES.</t>
  </si>
  <si>
    <t>(Miles de $ 2021)</t>
  </si>
  <si>
    <t>suma regular + fet</t>
  </si>
  <si>
    <t>suma regular + FET</t>
  </si>
  <si>
    <t>PRESUPUESTO VIGENTE MOP 2021 AL MES DE JULIO (FONDOS SECTORIALES)</t>
  </si>
  <si>
    <t>PRESUPUESTO EJECUTADO MOP 2021 AL MES DE JULIO (FONDOS SECTORIALES)</t>
  </si>
  <si>
    <t>PRESUPUESTO EJECUTADO MOP 2021 AL MES DE JULIO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</si>
</sst>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General_)"/>
    <numFmt numFmtId="165" formatCode="dd/mm_)"/>
  </numFmts>
  <fonts count="49">
    <font>
      <sz val="10"/>
      <name val="Courie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4"/>
      <name val="Times New Roman"/>
      <family val="1"/>
    </font>
    <font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  <font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85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0" fontId="28" fillId="32" borderId="5" applyNumberFormat="0" applyFont="0" applyAlignment="0" applyProtection="0"/>
    <xf numFmtId="0" fontId="28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81">
    <xf numFmtId="164" fontId="0" fillId="0" borderId="0" xfId="0" applyAlignment="1">
      <alignment/>
    </xf>
    <xf numFmtId="164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164" fontId="4" fillId="0" borderId="10" xfId="0" applyFont="1" applyBorder="1" applyAlignment="1">
      <alignment/>
    </xf>
    <xf numFmtId="3" fontId="4" fillId="0" borderId="0" xfId="0" applyNumberFormat="1" applyFont="1" applyAlignment="1" applyProtection="1">
      <alignment/>
      <protection/>
    </xf>
    <xf numFmtId="37" fontId="6" fillId="0" borderId="0" xfId="0" applyNumberFormat="1" applyFont="1" applyFill="1" applyAlignment="1" applyProtection="1">
      <alignment/>
      <protection/>
    </xf>
    <xf numFmtId="37" fontId="6" fillId="0" borderId="0" xfId="0" applyNumberFormat="1" applyFont="1" applyFill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/>
      <protection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37" fontId="4" fillId="0" borderId="11" xfId="0" applyNumberFormat="1" applyFont="1" applyFill="1" applyBorder="1" applyAlignment="1" applyProtection="1" quotePrefix="1">
      <alignment horizontal="center"/>
      <protection/>
    </xf>
    <xf numFmtId="3" fontId="4" fillId="0" borderId="0" xfId="0" applyNumberFormat="1" applyFont="1" applyFill="1" applyAlignment="1" applyProtection="1">
      <alignment/>
      <protection/>
    </xf>
    <xf numFmtId="3" fontId="7" fillId="0" borderId="12" xfId="0" applyNumberFormat="1" applyFont="1" applyFill="1" applyBorder="1" applyAlignment="1" applyProtection="1">
      <alignment/>
      <protection/>
    </xf>
    <xf numFmtId="3" fontId="7" fillId="0" borderId="13" xfId="0" applyNumberFormat="1" applyFont="1" applyFill="1" applyBorder="1" applyAlignment="1" applyProtection="1">
      <alignment/>
      <protection/>
    </xf>
    <xf numFmtId="3" fontId="7" fillId="0" borderId="11" xfId="0" applyNumberFormat="1" applyFont="1" applyFill="1" applyBorder="1" applyAlignment="1" applyProtection="1">
      <alignment/>
      <protection/>
    </xf>
    <xf numFmtId="164" fontId="4" fillId="0" borderId="13" xfId="0" applyFont="1" applyFill="1" applyBorder="1" applyAlignment="1">
      <alignment horizontal="center"/>
    </xf>
    <xf numFmtId="164" fontId="4" fillId="0" borderId="0" xfId="0" applyFont="1" applyFill="1" applyAlignment="1">
      <alignment/>
    </xf>
    <xf numFmtId="164" fontId="4" fillId="0" borderId="0" xfId="0" applyFont="1" applyFill="1" applyAlignment="1" applyProtection="1">
      <alignment horizontal="left"/>
      <protection/>
    </xf>
    <xf numFmtId="164" fontId="4" fillId="0" borderId="0" xfId="0" applyFont="1" applyFill="1" applyBorder="1" applyAlignment="1">
      <alignment/>
    </xf>
    <xf numFmtId="164" fontId="3" fillId="0" borderId="13" xfId="0" applyFont="1" applyFill="1" applyBorder="1" applyAlignment="1">
      <alignment horizontal="center"/>
    </xf>
    <xf numFmtId="164" fontId="47" fillId="0" borderId="0" xfId="0" applyFont="1" applyFill="1" applyAlignment="1">
      <alignment/>
    </xf>
    <xf numFmtId="165" fontId="2" fillId="0" borderId="0" xfId="0" applyNumberFormat="1" applyFont="1" applyFill="1" applyAlignment="1" applyProtection="1">
      <alignment/>
      <protection/>
    </xf>
    <xf numFmtId="37" fontId="3" fillId="0" borderId="11" xfId="0" applyNumberFormat="1" applyFont="1" applyFill="1" applyBorder="1" applyAlignment="1" applyProtection="1">
      <alignment horizontal="center"/>
      <protection/>
    </xf>
    <xf numFmtId="164" fontId="5" fillId="0" borderId="10" xfId="0" applyFont="1" applyFill="1" applyBorder="1" applyAlignment="1">
      <alignment vertical="center"/>
    </xf>
    <xf numFmtId="164" fontId="6" fillId="0" borderId="0" xfId="0" applyFont="1" applyFill="1" applyAlignment="1">
      <alignment vertical="center"/>
    </xf>
    <xf numFmtId="37" fontId="4" fillId="0" borderId="14" xfId="0" applyNumberFormat="1" applyFont="1" applyFill="1" applyBorder="1" applyAlignment="1" applyProtection="1" quotePrefix="1">
      <alignment horizontal="center"/>
      <protection/>
    </xf>
    <xf numFmtId="37" fontId="4" fillId="0" borderId="10" xfId="0" applyNumberFormat="1" applyFont="1" applyFill="1" applyBorder="1" applyAlignment="1" applyProtection="1">
      <alignment horizontal="left"/>
      <protection/>
    </xf>
    <xf numFmtId="164" fontId="4" fillId="0" borderId="10" xfId="0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14" xfId="0" applyNumberFormat="1" applyFont="1" applyFill="1" applyBorder="1" applyAlignment="1" applyProtection="1" quotePrefix="1">
      <alignment horizontal="right"/>
      <protection/>
    </xf>
    <xf numFmtId="37" fontId="4" fillId="0" borderId="0" xfId="0" applyNumberFormat="1" applyFont="1" applyFill="1" applyAlignment="1" applyProtection="1">
      <alignment horizontal="left"/>
      <protection/>
    </xf>
    <xf numFmtId="164" fontId="4" fillId="0" borderId="10" xfId="0" applyFont="1" applyFill="1" applyBorder="1" applyAlignment="1" applyProtection="1">
      <alignment horizontal="left"/>
      <protection/>
    </xf>
    <xf numFmtId="37" fontId="4" fillId="0" borderId="15" xfId="0" applyNumberFormat="1" applyFont="1" applyFill="1" applyBorder="1" applyAlignment="1" applyProtection="1" quotePrefix="1">
      <alignment horizontal="center"/>
      <protection/>
    </xf>
    <xf numFmtId="164" fontId="4" fillId="0" borderId="16" xfId="0" applyFont="1" applyFill="1" applyBorder="1" applyAlignment="1">
      <alignment/>
    </xf>
    <xf numFmtId="37" fontId="4" fillId="0" borderId="17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Alignment="1" applyProtection="1">
      <alignment horizontal="left"/>
      <protection/>
    </xf>
    <xf numFmtId="164" fontId="4" fillId="0" borderId="0" xfId="0" applyFont="1" applyFill="1" applyAlignment="1">
      <alignment/>
    </xf>
    <xf numFmtId="164" fontId="2" fillId="0" borderId="0" xfId="0" applyFont="1" applyFill="1" applyAlignment="1">
      <alignment/>
    </xf>
    <xf numFmtId="37" fontId="2" fillId="0" borderId="0" xfId="0" applyNumberFormat="1" applyFont="1" applyFill="1" applyAlignment="1" applyProtection="1">
      <alignment horizontal="left"/>
      <protection/>
    </xf>
    <xf numFmtId="164" fontId="4" fillId="0" borderId="18" xfId="0" applyFont="1" applyFill="1" applyBorder="1" applyAlignment="1">
      <alignment/>
    </xf>
    <xf numFmtId="39" fontId="4" fillId="0" borderId="0" xfId="0" applyNumberFormat="1" applyFont="1" applyFill="1" applyAlignment="1" applyProtection="1">
      <alignment/>
      <protection/>
    </xf>
    <xf numFmtId="37" fontId="4" fillId="0" borderId="19" xfId="0" applyNumberFormat="1" applyFont="1" applyFill="1" applyBorder="1" applyAlignment="1" applyProtection="1" quotePrefix="1">
      <alignment horizontal="right"/>
      <protection/>
    </xf>
    <xf numFmtId="37" fontId="4" fillId="0" borderId="20" xfId="0" applyNumberFormat="1" applyFont="1" applyFill="1" applyBorder="1" applyAlignment="1" applyProtection="1">
      <alignment horizontal="left"/>
      <protection/>
    </xf>
    <xf numFmtId="164" fontId="47" fillId="0" borderId="0" xfId="0" applyFont="1" applyFill="1" applyAlignment="1">
      <alignment/>
    </xf>
    <xf numFmtId="164" fontId="3" fillId="0" borderId="10" xfId="0" applyFont="1" applyFill="1" applyBorder="1" applyAlignment="1">
      <alignment vertical="center"/>
    </xf>
    <xf numFmtId="37" fontId="3" fillId="0" borderId="21" xfId="0" applyNumberFormat="1" applyFont="1" applyFill="1" applyBorder="1" applyAlignment="1" applyProtection="1">
      <alignment horizontal="left" vertical="center"/>
      <protection/>
    </xf>
    <xf numFmtId="164" fontId="3" fillId="0" borderId="22" xfId="0" applyFont="1" applyFill="1" applyBorder="1" applyAlignment="1">
      <alignment vertical="center"/>
    </xf>
    <xf numFmtId="37" fontId="3" fillId="0" borderId="23" xfId="0" applyNumberFormat="1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>
      <alignment vertical="center"/>
    </xf>
    <xf numFmtId="3" fontId="3" fillId="0" borderId="24" xfId="0" applyNumberFormat="1" applyFont="1" applyFill="1" applyBorder="1" applyAlignment="1" applyProtection="1">
      <alignment vertical="center"/>
      <protection/>
    </xf>
    <xf numFmtId="37" fontId="4" fillId="0" borderId="24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164" fontId="4" fillId="0" borderId="0" xfId="0" applyFont="1" applyFill="1" applyAlignment="1">
      <alignment vertical="center"/>
    </xf>
    <xf numFmtId="164" fontId="3" fillId="0" borderId="21" xfId="0" applyFont="1" applyFill="1" applyBorder="1" applyAlignment="1">
      <alignment vertical="center"/>
    </xf>
    <xf numFmtId="3" fontId="7" fillId="0" borderId="24" xfId="0" applyNumberFormat="1" applyFont="1" applyFill="1" applyBorder="1" applyAlignment="1" applyProtection="1">
      <alignment/>
      <protection/>
    </xf>
    <xf numFmtId="164" fontId="48" fillId="0" borderId="0" xfId="0" applyFont="1" applyFill="1" applyAlignment="1">
      <alignment/>
    </xf>
    <xf numFmtId="3" fontId="7" fillId="0" borderId="24" xfId="0" applyNumberFormat="1" applyFont="1" applyBorder="1" applyAlignment="1" applyProtection="1">
      <alignment/>
      <protection/>
    </xf>
    <xf numFmtId="164" fontId="4" fillId="0" borderId="13" xfId="0" applyFont="1" applyFill="1" applyBorder="1" applyAlignment="1">
      <alignment horizontal="center" wrapText="1"/>
    </xf>
    <xf numFmtId="37" fontId="6" fillId="0" borderId="23" xfId="0" applyNumberFormat="1" applyFont="1" applyFill="1" applyBorder="1" applyAlignment="1" applyProtection="1">
      <alignment vertical="center"/>
      <protection/>
    </xf>
    <xf numFmtId="37" fontId="6" fillId="0" borderId="14" xfId="0" applyNumberFormat="1" applyFont="1" applyFill="1" applyBorder="1" applyAlignment="1" applyProtection="1">
      <alignment vertical="center"/>
      <protection/>
    </xf>
    <xf numFmtId="37" fontId="6" fillId="0" borderId="21" xfId="0" applyNumberFormat="1" applyFont="1" applyFill="1" applyBorder="1" applyAlignment="1" applyProtection="1">
      <alignment vertical="center"/>
      <protection/>
    </xf>
    <xf numFmtId="37" fontId="6" fillId="0" borderId="0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/>
      <protection/>
    </xf>
    <xf numFmtId="41" fontId="4" fillId="0" borderId="0" xfId="66" applyFont="1" applyFill="1" applyAlignment="1">
      <alignment/>
    </xf>
    <xf numFmtId="37" fontId="6" fillId="33" borderId="0" xfId="0" applyNumberFormat="1" applyFont="1" applyFill="1" applyAlignment="1" applyProtection="1">
      <alignment/>
      <protection/>
    </xf>
    <xf numFmtId="3" fontId="7" fillId="33" borderId="0" xfId="0" applyNumberFormat="1" applyFont="1" applyFill="1" applyBorder="1" applyAlignment="1" applyProtection="1">
      <alignment/>
      <protection/>
    </xf>
    <xf numFmtId="37" fontId="4" fillId="0" borderId="14" xfId="0" applyNumberFormat="1" applyFont="1" applyFill="1" applyBorder="1" applyAlignment="1" applyProtection="1">
      <alignment/>
      <protection/>
    </xf>
    <xf numFmtId="37" fontId="4" fillId="33" borderId="0" xfId="0" applyNumberFormat="1" applyFont="1" applyFill="1" applyAlignment="1" applyProtection="1">
      <alignment/>
      <protection/>
    </xf>
    <xf numFmtId="37" fontId="4" fillId="33" borderId="0" xfId="0" applyNumberFormat="1" applyFont="1" applyFill="1" applyBorder="1" applyAlignment="1" applyProtection="1">
      <alignment/>
      <protection/>
    </xf>
    <xf numFmtId="164" fontId="25" fillId="0" borderId="0" xfId="0" applyFont="1" applyAlignment="1">
      <alignment/>
    </xf>
    <xf numFmtId="164" fontId="25" fillId="0" borderId="0" xfId="0" applyFont="1" applyFill="1" applyAlignment="1">
      <alignment/>
    </xf>
    <xf numFmtId="37" fontId="25" fillId="0" borderId="0" xfId="0" applyNumberFormat="1" applyFont="1" applyFill="1" applyBorder="1" applyAlignment="1" applyProtection="1">
      <alignment/>
      <protection/>
    </xf>
    <xf numFmtId="37" fontId="25" fillId="0" borderId="0" xfId="0" applyNumberFormat="1" applyFont="1" applyAlignment="1" applyProtection="1">
      <alignment/>
      <protection/>
    </xf>
    <xf numFmtId="37" fontId="6" fillId="34" borderId="0" xfId="0" applyNumberFormat="1" applyFont="1" applyFill="1" applyAlignment="1" applyProtection="1">
      <alignment/>
      <protection/>
    </xf>
    <xf numFmtId="37" fontId="4" fillId="34" borderId="24" xfId="0" applyNumberFormat="1" applyFont="1" applyFill="1" applyBorder="1" applyAlignment="1" applyProtection="1">
      <alignment vertical="center"/>
      <protection/>
    </xf>
    <xf numFmtId="3" fontId="3" fillId="34" borderId="24" xfId="0" applyNumberFormat="1" applyFont="1" applyFill="1" applyBorder="1" applyAlignment="1" applyProtection="1">
      <alignment vertical="center"/>
      <protection/>
    </xf>
    <xf numFmtId="37" fontId="4" fillId="35" borderId="0" xfId="0" applyNumberFormat="1" applyFont="1" applyFill="1" applyBorder="1" applyAlignment="1" applyProtection="1">
      <alignment/>
      <protection/>
    </xf>
    <xf numFmtId="164" fontId="2" fillId="0" borderId="0" xfId="0" applyFont="1" applyFill="1" applyAlignment="1">
      <alignment horizontal="center"/>
    </xf>
    <xf numFmtId="164" fontId="3" fillId="0" borderId="0" xfId="0" applyFont="1" applyFill="1" applyAlignment="1">
      <alignment horizontal="center"/>
    </xf>
    <xf numFmtId="164" fontId="4" fillId="0" borderId="0" xfId="0" applyFont="1" applyFill="1" applyAlignment="1">
      <alignment horizontal="center"/>
    </xf>
    <xf numFmtId="164" fontId="47" fillId="33" borderId="0" xfId="0" applyFont="1" applyFill="1" applyAlignment="1">
      <alignment horizontal="center"/>
    </xf>
  </cellXfs>
  <cellStyles count="7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Cálculo" xfId="52"/>
    <cellStyle name="Celda de comprobación" xfId="53"/>
    <cellStyle name="Celda vinculada" xfId="54"/>
    <cellStyle name="Encabezado 1" xfId="55"/>
    <cellStyle name="Encabezado 4" xfId="56"/>
    <cellStyle name="Énfasis1" xfId="57"/>
    <cellStyle name="Énfasis2" xfId="58"/>
    <cellStyle name="Énfasis3" xfId="59"/>
    <cellStyle name="Énfasis4" xfId="60"/>
    <cellStyle name="Énfasis5" xfId="61"/>
    <cellStyle name="Énfasis6" xfId="62"/>
    <cellStyle name="Entrada" xfId="63"/>
    <cellStyle name="Incorrecto" xfId="64"/>
    <cellStyle name="Comma" xfId="65"/>
    <cellStyle name="Comma [0]" xfId="66"/>
    <cellStyle name="Currency" xfId="67"/>
    <cellStyle name="Currency [0]" xfId="68"/>
    <cellStyle name="Neutral" xfId="69"/>
    <cellStyle name="Neutral 2" xfId="70"/>
    <cellStyle name="Normal 2" xfId="71"/>
    <cellStyle name="Normal 3" xfId="72"/>
    <cellStyle name="Notas" xfId="73"/>
    <cellStyle name="Notas 2" xfId="74"/>
    <cellStyle name="Notas 3" xfId="75"/>
    <cellStyle name="Percent" xfId="76"/>
    <cellStyle name="Salida" xfId="77"/>
    <cellStyle name="Texto de advertencia" xfId="78"/>
    <cellStyle name="Texto explicativo" xfId="79"/>
    <cellStyle name="Título" xfId="80"/>
    <cellStyle name="Título 2" xfId="81"/>
    <cellStyle name="Título 3" xfId="82"/>
    <cellStyle name="Título 4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15</xdr:row>
      <xdr:rowOff>0</xdr:rowOff>
    </xdr:from>
    <xdr:to>
      <xdr:col>30</xdr:col>
      <xdr:colOff>723900</xdr:colOff>
      <xdr:row>16</xdr:row>
      <xdr:rowOff>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937200" y="385762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H104"/>
  <sheetViews>
    <sheetView zoomScale="55" zoomScaleNormal="55" zoomScalePageLayoutView="0" workbookViewId="0" topLeftCell="A1">
      <selection activeCell="M18" sqref="M18"/>
    </sheetView>
  </sheetViews>
  <sheetFormatPr defaultColWidth="9.625" defaultRowHeight="18" customHeight="1"/>
  <cols>
    <col min="1" max="1" width="1.875" style="1" customWidth="1"/>
    <col min="2" max="2" width="7.25390625" style="16" customWidth="1"/>
    <col min="3" max="3" width="0.875" style="16" customWidth="1"/>
    <col min="4" max="4" width="37.25390625" style="16" customWidth="1"/>
    <col min="5" max="5" width="1.875" style="16" customWidth="1"/>
    <col min="6" max="20" width="16.625" style="16" customWidth="1"/>
    <col min="21" max="21" width="19.625" style="1" customWidth="1"/>
    <col min="22" max="22" width="2.50390625" style="1" customWidth="1"/>
    <col min="23" max="23" width="18.375" style="1" hidden="1" customWidth="1"/>
    <col min="24" max="24" width="18.625" style="16" hidden="1" customWidth="1"/>
    <col min="25" max="25" width="17.125" style="69" hidden="1" customWidth="1"/>
    <col min="26" max="26" width="9.625" style="1" hidden="1" customWidth="1"/>
    <col min="27" max="27" width="19.25390625" style="1" hidden="1" customWidth="1"/>
    <col min="28" max="28" width="9.625" style="1" hidden="1" customWidth="1"/>
    <col min="29" max="29" width="23.375" style="1" hidden="1" customWidth="1"/>
    <col min="30" max="31" width="9.625" style="1" customWidth="1"/>
    <col min="32" max="32" width="10.875" style="1" bestFit="1" customWidth="1"/>
    <col min="33" max="16384" width="9.625" style="1" customWidth="1"/>
  </cols>
  <sheetData>
    <row r="1" ht="18" customHeight="1">
      <c r="O1" s="20"/>
    </row>
    <row r="2" spans="2:21" ht="18" customHeight="1">
      <c r="B2" s="35"/>
      <c r="F2" s="36"/>
      <c r="G2" s="36"/>
      <c r="H2" s="36"/>
      <c r="I2" s="36"/>
      <c r="J2" s="78" t="s">
        <v>107</v>
      </c>
      <c r="K2" s="78"/>
      <c r="L2" s="78"/>
      <c r="M2" s="78"/>
      <c r="N2" s="78"/>
      <c r="O2" s="78"/>
      <c r="Q2" s="36"/>
      <c r="R2" s="36"/>
      <c r="S2" s="36"/>
      <c r="T2" s="36"/>
      <c r="U2" s="8"/>
    </row>
    <row r="3" spans="2:21" ht="18" customHeight="1">
      <c r="B3" s="35"/>
      <c r="F3" s="37"/>
      <c r="G3" s="37"/>
      <c r="H3" s="37"/>
      <c r="I3" s="37"/>
      <c r="J3" s="37"/>
      <c r="K3" s="77" t="s">
        <v>104</v>
      </c>
      <c r="L3" s="77"/>
      <c r="M3" s="77"/>
      <c r="N3" s="77"/>
      <c r="O3" s="77"/>
      <c r="P3" s="37"/>
      <c r="Q3" s="37"/>
      <c r="R3" s="37"/>
      <c r="S3" s="37"/>
      <c r="T3" s="37"/>
      <c r="U3" s="9"/>
    </row>
    <row r="4" spans="2:26" ht="18" customHeight="1">
      <c r="B4" s="38"/>
      <c r="S4" s="20"/>
      <c r="T4" s="20"/>
      <c r="U4" s="20"/>
      <c r="V4" s="16"/>
      <c r="W4" s="16"/>
      <c r="Y4" s="70"/>
      <c r="Z4" s="16"/>
    </row>
    <row r="5" spans="2:26" ht="18" customHeight="1">
      <c r="B5" s="38"/>
      <c r="S5" s="20"/>
      <c r="T5" s="20"/>
      <c r="U5" s="20"/>
      <c r="V5" s="16"/>
      <c r="W5" s="16"/>
      <c r="Y5" s="70"/>
      <c r="Z5" s="16"/>
    </row>
    <row r="6" spans="2:25" s="16" customFormat="1" ht="18" customHeight="1">
      <c r="B6" s="30"/>
      <c r="F6" s="63">
        <f>+F9-F25</f>
        <v>0</v>
      </c>
      <c r="G6" s="63">
        <f aca="true" t="shared" si="0" ref="G6:R6">+G9-G25</f>
        <v>0</v>
      </c>
      <c r="H6" s="63">
        <f t="shared" si="0"/>
        <v>0</v>
      </c>
      <c r="I6" s="63">
        <f t="shared" si="0"/>
        <v>0</v>
      </c>
      <c r="J6" s="63">
        <f t="shared" si="0"/>
        <v>0</v>
      </c>
      <c r="K6" s="63">
        <f t="shared" si="0"/>
        <v>0</v>
      </c>
      <c r="L6" s="63">
        <f t="shared" si="0"/>
        <v>0</v>
      </c>
      <c r="M6" s="63">
        <f t="shared" si="0"/>
        <v>0</v>
      </c>
      <c r="N6" s="63">
        <f t="shared" si="0"/>
        <v>0</v>
      </c>
      <c r="O6" s="63">
        <f t="shared" si="0"/>
        <v>0</v>
      </c>
      <c r="P6" s="63">
        <f t="shared" si="0"/>
        <v>0</v>
      </c>
      <c r="Q6" s="63">
        <f t="shared" si="0"/>
        <v>0</v>
      </c>
      <c r="R6" s="63">
        <f t="shared" si="0"/>
        <v>0</v>
      </c>
      <c r="Y6" s="70"/>
    </row>
    <row r="7" spans="2:25" s="16" customFormat="1" ht="18" customHeight="1">
      <c r="B7" s="17"/>
      <c r="E7" s="18"/>
      <c r="F7" s="15" t="s">
        <v>53</v>
      </c>
      <c r="G7" s="15" t="s">
        <v>54</v>
      </c>
      <c r="H7" s="15" t="s">
        <v>55</v>
      </c>
      <c r="I7" s="15" t="s">
        <v>65</v>
      </c>
      <c r="J7" s="15" t="s">
        <v>66</v>
      </c>
      <c r="K7" s="15" t="s">
        <v>56</v>
      </c>
      <c r="L7" s="15" t="s">
        <v>57</v>
      </c>
      <c r="M7" s="15" t="s">
        <v>58</v>
      </c>
      <c r="N7" s="15" t="s">
        <v>60</v>
      </c>
      <c r="O7" s="15" t="s">
        <v>80</v>
      </c>
      <c r="P7" s="15" t="s">
        <v>61</v>
      </c>
      <c r="Q7" s="57" t="s">
        <v>103</v>
      </c>
      <c r="R7" s="15" t="s">
        <v>62</v>
      </c>
      <c r="S7" s="15" t="s">
        <v>63</v>
      </c>
      <c r="T7" s="15" t="s">
        <v>49</v>
      </c>
      <c r="U7" s="19" t="s">
        <v>50</v>
      </c>
      <c r="W7" s="16" t="s">
        <v>69</v>
      </c>
      <c r="Y7" s="70"/>
    </row>
    <row r="8" spans="2:25" s="16" customFormat="1" ht="18" customHeight="1">
      <c r="B8" s="21"/>
      <c r="E8" s="18"/>
      <c r="F8" s="10" t="s">
        <v>81</v>
      </c>
      <c r="G8" s="10" t="s">
        <v>82</v>
      </c>
      <c r="H8" s="10" t="s">
        <v>83</v>
      </c>
      <c r="I8" s="10" t="s">
        <v>84</v>
      </c>
      <c r="J8" s="10" t="s">
        <v>85</v>
      </c>
      <c r="K8" s="10" t="s">
        <v>86</v>
      </c>
      <c r="L8" s="10" t="s">
        <v>87</v>
      </c>
      <c r="M8" s="10" t="s">
        <v>88</v>
      </c>
      <c r="N8" s="10" t="s">
        <v>89</v>
      </c>
      <c r="O8" s="10" t="s">
        <v>90</v>
      </c>
      <c r="P8" s="10" t="s">
        <v>91</v>
      </c>
      <c r="Q8" s="10" t="s">
        <v>99</v>
      </c>
      <c r="R8" s="10" t="s">
        <v>92</v>
      </c>
      <c r="S8" s="10" t="s">
        <v>93</v>
      </c>
      <c r="T8" s="10" t="s">
        <v>94</v>
      </c>
      <c r="U8" s="22" t="s">
        <v>64</v>
      </c>
      <c r="W8" s="16" t="s">
        <v>70</v>
      </c>
      <c r="Y8" s="70" t="s">
        <v>105</v>
      </c>
    </row>
    <row r="9" spans="1:34" s="24" customFormat="1" ht="24.75" customHeight="1">
      <c r="A9" s="23"/>
      <c r="B9" s="45" t="s">
        <v>0</v>
      </c>
      <c r="C9" s="46"/>
      <c r="D9" s="47" t="s">
        <v>1</v>
      </c>
      <c r="E9" s="48"/>
      <c r="F9" s="49">
        <f>+SUM(F10:F14,F19:F24)</f>
        <v>6813853</v>
      </c>
      <c r="G9" s="49">
        <f aca="true" t="shared" si="1" ref="G9:T9">+SUM(G10:G14,G19:G24)</f>
        <v>3276992</v>
      </c>
      <c r="H9" s="49">
        <f t="shared" si="1"/>
        <v>8373001</v>
      </c>
      <c r="I9" s="49">
        <f t="shared" si="1"/>
        <v>28893533</v>
      </c>
      <c r="J9" s="49">
        <f t="shared" si="1"/>
        <v>173630106</v>
      </c>
      <c r="K9" s="49">
        <f t="shared" si="1"/>
        <v>1243447655</v>
      </c>
      <c r="L9" s="49">
        <f t="shared" si="1"/>
        <v>90559575</v>
      </c>
      <c r="M9" s="49">
        <f t="shared" si="1"/>
        <v>77074932</v>
      </c>
      <c r="N9" s="49">
        <f t="shared" si="1"/>
        <v>7663490</v>
      </c>
      <c r="O9" s="49">
        <f t="shared" si="1"/>
        <v>188613057</v>
      </c>
      <c r="P9" s="49">
        <f>+SUM(P10:P14,P19:P24)</f>
        <v>23097165</v>
      </c>
      <c r="Q9" s="49">
        <f t="shared" si="1"/>
        <v>901058301</v>
      </c>
      <c r="R9" s="49">
        <f t="shared" si="1"/>
        <v>22953321</v>
      </c>
      <c r="S9" s="49">
        <f t="shared" si="1"/>
        <v>2245716</v>
      </c>
      <c r="T9" s="49">
        <f t="shared" si="1"/>
        <v>12854140</v>
      </c>
      <c r="U9" s="49">
        <f>SUM(U11,U12,U13,U14,U19,U20,U21,U22,U24,U10,U23)</f>
        <v>2790554837</v>
      </c>
      <c r="V9" s="59"/>
      <c r="W9" s="58">
        <f>SUM(W11,W10,W12,W13,W14,W19,W20,W21,W22,W24,W23)</f>
        <v>2775454981</v>
      </c>
      <c r="X9" s="6"/>
      <c r="Y9" s="58" t="e">
        <f>SUM(Y11,Y10,Y12,Y13,Y14,Y19,Y20,Y21,Y22,Y24,Y23)</f>
        <v>#REF!</v>
      </c>
      <c r="Z9" s="6"/>
      <c r="AA9" s="6">
        <f>+U9-S9-T9</f>
        <v>2775454981</v>
      </c>
      <c r="AB9" s="6"/>
      <c r="AC9" s="6" t="e">
        <f>+AA9+#REF!</f>
        <v>#REF!</v>
      </c>
      <c r="AD9" s="6"/>
      <c r="AE9" s="6"/>
      <c r="AF9" s="6"/>
      <c r="AG9" s="6"/>
      <c r="AH9" s="6"/>
    </row>
    <row r="10" spans="1:34" s="18" customFormat="1" ht="22.5" customHeight="1">
      <c r="A10" s="27"/>
      <c r="B10" s="25" t="s">
        <v>37</v>
      </c>
      <c r="D10" s="26" t="s">
        <v>14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>
        <v>455147</v>
      </c>
      <c r="T10" s="12"/>
      <c r="U10" s="12">
        <f>SUM(F10:T10)</f>
        <v>455147</v>
      </c>
      <c r="V10" s="66"/>
      <c r="W10" s="5">
        <f>+U10-T10-S10</f>
        <v>0</v>
      </c>
      <c r="X10" s="28"/>
      <c r="Y10" s="71">
        <f aca="true" t="shared" si="2" ref="Y10:Y24">SUM(W10:X10)</f>
        <v>0</v>
      </c>
      <c r="Z10" s="28"/>
      <c r="AA10" s="28"/>
      <c r="AB10" s="28"/>
      <c r="AC10" s="28"/>
      <c r="AD10" s="28"/>
      <c r="AE10" s="28"/>
      <c r="AF10" s="28"/>
      <c r="AG10" s="28"/>
      <c r="AH10" s="28"/>
    </row>
    <row r="11" spans="1:34" s="18" customFormat="1" ht="22.5" customHeight="1">
      <c r="A11" s="27"/>
      <c r="B11" s="25" t="s">
        <v>21</v>
      </c>
      <c r="D11" s="26" t="s">
        <v>22</v>
      </c>
      <c r="F11" s="12">
        <v>664</v>
      </c>
      <c r="G11" s="12">
        <v>805</v>
      </c>
      <c r="H11" s="12">
        <v>9110</v>
      </c>
      <c r="I11" s="12">
        <v>26616</v>
      </c>
      <c r="J11" s="12">
        <v>14402</v>
      </c>
      <c r="K11" s="12">
        <v>102250</v>
      </c>
      <c r="L11" s="12">
        <v>8194</v>
      </c>
      <c r="M11" s="12">
        <v>7158</v>
      </c>
      <c r="N11" s="12">
        <v>2790</v>
      </c>
      <c r="O11" s="12">
        <v>0</v>
      </c>
      <c r="P11" s="12">
        <v>20450</v>
      </c>
      <c r="Q11" s="12"/>
      <c r="R11" s="12">
        <v>5624</v>
      </c>
      <c r="S11" s="12">
        <v>2863</v>
      </c>
      <c r="T11" s="12"/>
      <c r="U11" s="12">
        <f>SUM(F11:T11)</f>
        <v>200926</v>
      </c>
      <c r="V11" s="28"/>
      <c r="W11" s="73">
        <f>+U11-T11-S11</f>
        <v>198063</v>
      </c>
      <c r="X11" s="28"/>
      <c r="Y11" s="71">
        <f t="shared" si="2"/>
        <v>198063</v>
      </c>
      <c r="Z11" s="28"/>
      <c r="AA11" s="28"/>
      <c r="AB11" s="28"/>
      <c r="AC11" s="28"/>
      <c r="AD11" s="28"/>
      <c r="AE11" s="28"/>
      <c r="AF11" s="28"/>
      <c r="AG11" s="28"/>
      <c r="AH11" s="28"/>
    </row>
    <row r="12" spans="1:34" s="18" customFormat="1" ht="22.5" customHeight="1">
      <c r="A12" s="27"/>
      <c r="B12" s="25" t="s">
        <v>23</v>
      </c>
      <c r="D12" s="26" t="s">
        <v>24</v>
      </c>
      <c r="F12" s="12"/>
      <c r="G12" s="12"/>
      <c r="H12" s="12"/>
      <c r="I12" s="12">
        <v>1039</v>
      </c>
      <c r="J12" s="12">
        <v>1049</v>
      </c>
      <c r="K12" s="12">
        <v>8026375</v>
      </c>
      <c r="L12" s="12">
        <v>1534</v>
      </c>
      <c r="M12" s="12"/>
      <c r="N12" s="12"/>
      <c r="O12" s="12"/>
      <c r="P12" s="12"/>
      <c r="Q12" s="12">
        <v>19431852</v>
      </c>
      <c r="R12" s="12"/>
      <c r="S12" s="12">
        <v>444922</v>
      </c>
      <c r="T12" s="12"/>
      <c r="U12" s="12">
        <f>SUM(F12:T12)</f>
        <v>27906771</v>
      </c>
      <c r="V12" s="28"/>
      <c r="W12" s="73">
        <f>+U12-T12-S12</f>
        <v>27461849</v>
      </c>
      <c r="X12" s="28"/>
      <c r="Y12" s="71">
        <f t="shared" si="2"/>
        <v>27461849</v>
      </c>
      <c r="Z12" s="28"/>
      <c r="AA12" s="28"/>
      <c r="AB12" s="28"/>
      <c r="AC12" s="28"/>
      <c r="AD12" s="28"/>
      <c r="AE12" s="28"/>
      <c r="AF12" s="28"/>
      <c r="AG12" s="28"/>
      <c r="AH12" s="28"/>
    </row>
    <row r="13" spans="1:34" s="18" customFormat="1" ht="22.5" customHeight="1">
      <c r="A13" s="27"/>
      <c r="B13" s="25" t="s">
        <v>25</v>
      </c>
      <c r="D13" s="26" t="s">
        <v>26</v>
      </c>
      <c r="F13" s="12">
        <v>73620</v>
      </c>
      <c r="G13" s="12">
        <v>67546</v>
      </c>
      <c r="H13" s="12">
        <v>61350</v>
      </c>
      <c r="I13" s="12">
        <v>159850</v>
      </c>
      <c r="J13" s="12">
        <v>178975</v>
      </c>
      <c r="K13" s="12">
        <v>3086519</v>
      </c>
      <c r="L13" s="12">
        <v>179410</v>
      </c>
      <c r="M13" s="12">
        <v>258590</v>
      </c>
      <c r="N13" s="12">
        <v>56990</v>
      </c>
      <c r="O13" s="12">
        <v>102916</v>
      </c>
      <c r="P13" s="12">
        <v>406864</v>
      </c>
      <c r="Q13" s="12">
        <v>9938604</v>
      </c>
      <c r="R13" s="12">
        <v>35788</v>
      </c>
      <c r="S13" s="12">
        <v>10225</v>
      </c>
      <c r="T13" s="12">
        <v>82823</v>
      </c>
      <c r="U13" s="12">
        <f>SUM(F13:T13)</f>
        <v>14700070</v>
      </c>
      <c r="V13" s="28"/>
      <c r="W13" s="73">
        <f aca="true" t="shared" si="3" ref="W13:W49">+U13-T13-S13</f>
        <v>14607022</v>
      </c>
      <c r="X13" s="28"/>
      <c r="Y13" s="71">
        <f t="shared" si="2"/>
        <v>14607022</v>
      </c>
      <c r="Z13" s="28"/>
      <c r="AA13" s="28"/>
      <c r="AB13" s="28"/>
      <c r="AC13" s="28"/>
      <c r="AD13" s="28"/>
      <c r="AE13" s="28"/>
      <c r="AF13" s="28"/>
      <c r="AG13" s="28"/>
      <c r="AH13" s="28"/>
    </row>
    <row r="14" spans="1:34" s="18" customFormat="1" ht="22.5" customHeight="1">
      <c r="A14" s="27"/>
      <c r="B14" s="25" t="s">
        <v>44</v>
      </c>
      <c r="D14" s="26" t="s">
        <v>2</v>
      </c>
      <c r="F14" s="12">
        <f aca="true" t="shared" si="4" ref="F14:R14">SUM(F15,F18)</f>
        <v>6734569</v>
      </c>
      <c r="G14" s="12">
        <f t="shared" si="4"/>
        <v>3206641</v>
      </c>
      <c r="H14" s="12">
        <f t="shared" si="4"/>
        <v>8299541</v>
      </c>
      <c r="I14" s="12">
        <f t="shared" si="4"/>
        <v>21957781</v>
      </c>
      <c r="J14" s="12">
        <f t="shared" si="4"/>
        <v>171939450</v>
      </c>
      <c r="K14" s="12">
        <f>SUM(K15,K18)</f>
        <v>1209410072</v>
      </c>
      <c r="L14" s="12">
        <f t="shared" si="4"/>
        <v>90360437</v>
      </c>
      <c r="M14" s="12">
        <f t="shared" si="4"/>
        <v>72675587</v>
      </c>
      <c r="N14" s="12">
        <f t="shared" si="4"/>
        <v>3259356</v>
      </c>
      <c r="O14" s="12">
        <f>SUM(O15,O18)</f>
        <v>188500141</v>
      </c>
      <c r="P14" s="12">
        <f>SUM(P15,P18)</f>
        <v>22206074</v>
      </c>
      <c r="Q14" s="12">
        <f>SUM(Q15,Q18)</f>
        <v>361195767</v>
      </c>
      <c r="R14" s="12">
        <f t="shared" si="4"/>
        <v>22853851</v>
      </c>
      <c r="S14" s="12">
        <f>SUM(S15,S18)</f>
        <v>1173560</v>
      </c>
      <c r="T14" s="12">
        <f>SUM(T15,T18)</f>
        <v>12180206</v>
      </c>
      <c r="U14" s="12">
        <f>SUM(U15,U18)</f>
        <v>2195953033</v>
      </c>
      <c r="V14" s="28"/>
      <c r="W14" s="5">
        <f>+U14-T14-S14</f>
        <v>2182599267</v>
      </c>
      <c r="X14" s="28"/>
      <c r="Y14" s="71">
        <f t="shared" si="2"/>
        <v>2182599267</v>
      </c>
      <c r="Z14" s="28"/>
      <c r="AA14" s="28"/>
      <c r="AB14" s="28"/>
      <c r="AC14" s="28"/>
      <c r="AD14" s="28"/>
      <c r="AE14" s="28"/>
      <c r="AF14" s="28"/>
      <c r="AG14" s="28"/>
      <c r="AH14" s="28"/>
    </row>
    <row r="15" spans="1:34" s="18" customFormat="1" ht="22.5" customHeight="1">
      <c r="A15" s="27"/>
      <c r="B15" s="25" t="s">
        <v>20</v>
      </c>
      <c r="D15" s="26" t="s">
        <v>45</v>
      </c>
      <c r="F15" s="12">
        <f aca="true" t="shared" si="5" ref="F15:R15">SUM(F16:F17)</f>
        <v>6734569</v>
      </c>
      <c r="G15" s="12">
        <f t="shared" si="5"/>
        <v>3206641</v>
      </c>
      <c r="H15" s="12">
        <f t="shared" si="5"/>
        <v>8299541</v>
      </c>
      <c r="I15" s="12">
        <f t="shared" si="5"/>
        <v>21957781</v>
      </c>
      <c r="J15" s="12">
        <f t="shared" si="5"/>
        <v>171939450</v>
      </c>
      <c r="K15" s="12">
        <f>SUM(K16:K17)</f>
        <v>1209410072</v>
      </c>
      <c r="L15" s="12">
        <f t="shared" si="5"/>
        <v>90360437</v>
      </c>
      <c r="M15" s="12">
        <f t="shared" si="5"/>
        <v>72675587</v>
      </c>
      <c r="N15" s="12">
        <f t="shared" si="5"/>
        <v>3259356</v>
      </c>
      <c r="O15" s="12">
        <f t="shared" si="5"/>
        <v>188500141</v>
      </c>
      <c r="P15" s="12">
        <f t="shared" si="5"/>
        <v>21494172</v>
      </c>
      <c r="Q15" s="12">
        <f>SUM(Q16:Q17)</f>
        <v>361195767</v>
      </c>
      <c r="R15" s="12">
        <f t="shared" si="5"/>
        <v>22853851</v>
      </c>
      <c r="S15" s="12">
        <f>SUM(S16:S17)</f>
        <v>1173560</v>
      </c>
      <c r="T15" s="12">
        <f>SUM(T16:T17)</f>
        <v>12180206</v>
      </c>
      <c r="U15" s="12">
        <f>SUM(U16:U17)</f>
        <v>2195241131</v>
      </c>
      <c r="V15" s="28"/>
      <c r="W15" s="5">
        <f t="shared" si="3"/>
        <v>2181887365</v>
      </c>
      <c r="X15" s="28"/>
      <c r="Y15" s="71">
        <f t="shared" si="2"/>
        <v>2181887365</v>
      </c>
      <c r="Z15" s="28"/>
      <c r="AA15" s="28"/>
      <c r="AB15" s="28"/>
      <c r="AC15" s="28"/>
      <c r="AD15" s="28"/>
      <c r="AE15" s="28"/>
      <c r="AF15" s="28"/>
      <c r="AG15" s="28"/>
      <c r="AH15" s="28"/>
    </row>
    <row r="16" spans="1:34" s="18" customFormat="1" ht="22.5" customHeight="1">
      <c r="A16" s="27"/>
      <c r="B16" s="25"/>
      <c r="D16" s="26" t="s">
        <v>3</v>
      </c>
      <c r="F16" s="12">
        <v>6199388</v>
      </c>
      <c r="G16" s="12">
        <v>2996133</v>
      </c>
      <c r="H16" s="12">
        <v>7799380</v>
      </c>
      <c r="I16" s="12">
        <v>10527612</v>
      </c>
      <c r="J16" s="12">
        <v>15678443</v>
      </c>
      <c r="K16" s="12">
        <v>102413043</v>
      </c>
      <c r="L16" s="12">
        <v>7947427</v>
      </c>
      <c r="M16" s="12">
        <v>5857439</v>
      </c>
      <c r="N16" s="12">
        <v>2359726</v>
      </c>
      <c r="O16" s="12">
        <v>6401453</v>
      </c>
      <c r="P16" s="12">
        <v>16589590</v>
      </c>
      <c r="Q16" s="12">
        <v>11678439</v>
      </c>
      <c r="R16" s="12">
        <v>14223723</v>
      </c>
      <c r="S16" s="12">
        <v>1173560</v>
      </c>
      <c r="T16" s="12">
        <v>7830468</v>
      </c>
      <c r="U16" s="12">
        <f aca="true" t="shared" si="6" ref="U16:U24">SUM(F16:T16)</f>
        <v>219675824</v>
      </c>
      <c r="V16" s="28"/>
      <c r="W16" s="73">
        <f t="shared" si="3"/>
        <v>210671796</v>
      </c>
      <c r="X16" s="28"/>
      <c r="Y16" s="71">
        <f t="shared" si="2"/>
        <v>210671796</v>
      </c>
      <c r="Z16" s="28"/>
      <c r="AA16" s="28"/>
      <c r="AB16" s="28"/>
      <c r="AC16" s="28"/>
      <c r="AD16" s="28"/>
      <c r="AE16" s="28"/>
      <c r="AF16" s="28"/>
      <c r="AG16" s="28"/>
      <c r="AH16" s="28"/>
    </row>
    <row r="17" spans="1:34" s="18" customFormat="1" ht="22.5" customHeight="1">
      <c r="A17" s="27"/>
      <c r="B17" s="25"/>
      <c r="D17" s="26" t="s">
        <v>48</v>
      </c>
      <c r="F17" s="12">
        <v>535181</v>
      </c>
      <c r="G17" s="12">
        <v>210508</v>
      </c>
      <c r="H17" s="12">
        <v>500161</v>
      </c>
      <c r="I17" s="12">
        <v>11430169</v>
      </c>
      <c r="J17" s="12">
        <v>156261007</v>
      </c>
      <c r="K17" s="12">
        <v>1106997029</v>
      </c>
      <c r="L17" s="12">
        <v>82413010</v>
      </c>
      <c r="M17" s="12">
        <v>66818148</v>
      </c>
      <c r="N17" s="12">
        <v>899630</v>
      </c>
      <c r="O17" s="12">
        <v>182098688</v>
      </c>
      <c r="P17" s="12">
        <v>4904582</v>
      </c>
      <c r="Q17" s="12">
        <v>349517328</v>
      </c>
      <c r="R17" s="12">
        <v>8630128</v>
      </c>
      <c r="S17" s="12">
        <v>0</v>
      </c>
      <c r="T17" s="12">
        <v>4349738</v>
      </c>
      <c r="U17" s="12">
        <f t="shared" si="6"/>
        <v>1975565307</v>
      </c>
      <c r="V17" s="28"/>
      <c r="W17" s="73">
        <f t="shared" si="3"/>
        <v>1971215569</v>
      </c>
      <c r="X17" s="28"/>
      <c r="Y17" s="71">
        <f t="shared" si="2"/>
        <v>1971215569</v>
      </c>
      <c r="Z17" s="28"/>
      <c r="AA17" s="28"/>
      <c r="AB17" s="28"/>
      <c r="AC17" s="28"/>
      <c r="AD17" s="28"/>
      <c r="AE17" s="28"/>
      <c r="AF17" s="28"/>
      <c r="AG17" s="28"/>
      <c r="AH17" s="28"/>
    </row>
    <row r="18" spans="1:34" s="18" customFormat="1" ht="22.5" customHeight="1">
      <c r="A18" s="27"/>
      <c r="B18" s="25" t="s">
        <v>31</v>
      </c>
      <c r="D18" s="26" t="s">
        <v>46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>
        <v>711902</v>
      </c>
      <c r="Q18" s="12"/>
      <c r="R18" s="12"/>
      <c r="S18" s="12"/>
      <c r="T18" s="12"/>
      <c r="U18" s="12">
        <f t="shared" si="6"/>
        <v>711902</v>
      </c>
      <c r="V18" s="28"/>
      <c r="W18" s="73">
        <f t="shared" si="3"/>
        <v>711902</v>
      </c>
      <c r="X18" s="28"/>
      <c r="Y18" s="71">
        <f t="shared" si="2"/>
        <v>711902</v>
      </c>
      <c r="Z18" s="28"/>
      <c r="AA18" s="28"/>
      <c r="AB18" s="28"/>
      <c r="AC18" s="28"/>
      <c r="AD18" s="28"/>
      <c r="AE18" s="28"/>
      <c r="AF18" s="28"/>
      <c r="AG18" s="28"/>
      <c r="AH18" s="28"/>
    </row>
    <row r="19" spans="1:34" s="18" customFormat="1" ht="22.5" customHeight="1">
      <c r="A19" s="27"/>
      <c r="B19" s="25" t="s">
        <v>4</v>
      </c>
      <c r="D19" s="26" t="s">
        <v>27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>
        <f t="shared" si="6"/>
        <v>0</v>
      </c>
      <c r="V19" s="28"/>
      <c r="W19" s="5">
        <f t="shared" si="3"/>
        <v>0</v>
      </c>
      <c r="X19" s="28"/>
      <c r="Y19" s="71">
        <f t="shared" si="2"/>
        <v>0</v>
      </c>
      <c r="Z19" s="28"/>
      <c r="AA19" s="28"/>
      <c r="AB19" s="28"/>
      <c r="AC19" s="28"/>
      <c r="AD19" s="28"/>
      <c r="AE19" s="28"/>
      <c r="AF19" s="28"/>
      <c r="AG19" s="28"/>
      <c r="AH19" s="28"/>
    </row>
    <row r="20" spans="1:34" s="18" customFormat="1" ht="22.5" customHeight="1">
      <c r="A20" s="27"/>
      <c r="B20" s="25" t="s">
        <v>71</v>
      </c>
      <c r="D20" s="26" t="s">
        <v>28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>
        <f t="shared" si="6"/>
        <v>0</v>
      </c>
      <c r="V20" s="28"/>
      <c r="W20" s="5">
        <f t="shared" si="3"/>
        <v>0</v>
      </c>
      <c r="X20" s="28"/>
      <c r="Y20" s="71">
        <f t="shared" si="2"/>
        <v>0</v>
      </c>
      <c r="Z20" s="28"/>
      <c r="AA20" s="28"/>
      <c r="AB20" s="28"/>
      <c r="AC20" s="28"/>
      <c r="AD20" s="28"/>
      <c r="AE20" s="28"/>
      <c r="AF20" s="28"/>
      <c r="AG20" s="28"/>
      <c r="AH20" s="28"/>
    </row>
    <row r="21" spans="1:34" s="18" customFormat="1" ht="22.5" customHeight="1">
      <c r="A21" s="27"/>
      <c r="B21" s="25" t="s">
        <v>72</v>
      </c>
      <c r="D21" s="26" t="s">
        <v>29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48058</v>
      </c>
      <c r="S21" s="12">
        <v>5113</v>
      </c>
      <c r="T21" s="12"/>
      <c r="U21" s="12">
        <f t="shared" si="6"/>
        <v>53171</v>
      </c>
      <c r="V21" s="28"/>
      <c r="W21" s="73">
        <f t="shared" si="3"/>
        <v>48058</v>
      </c>
      <c r="X21" s="28"/>
      <c r="Y21" s="71">
        <f t="shared" si="2"/>
        <v>48058</v>
      </c>
      <c r="Z21" s="28"/>
      <c r="AA21" s="28"/>
      <c r="AB21" s="28"/>
      <c r="AC21" s="28"/>
      <c r="AD21" s="28"/>
      <c r="AE21" s="28"/>
      <c r="AF21" s="28"/>
      <c r="AG21" s="28"/>
      <c r="AH21" s="28"/>
    </row>
    <row r="22" spans="1:34" s="18" customFormat="1" ht="22.5" customHeight="1">
      <c r="A22" s="27"/>
      <c r="B22" s="25" t="s">
        <v>73</v>
      </c>
      <c r="D22" s="26" t="s">
        <v>51</v>
      </c>
      <c r="F22" s="12"/>
      <c r="G22" s="12"/>
      <c r="H22" s="12"/>
      <c r="I22" s="12">
        <v>4045033</v>
      </c>
      <c r="J22" s="12"/>
      <c r="K22" s="12">
        <v>1670919</v>
      </c>
      <c r="L22" s="12"/>
      <c r="M22" s="12"/>
      <c r="N22" s="12">
        <v>4334354</v>
      </c>
      <c r="O22" s="12"/>
      <c r="P22" s="12"/>
      <c r="Q22" s="12">
        <v>510482079</v>
      </c>
      <c r="R22" s="12"/>
      <c r="S22" s="12"/>
      <c r="T22" s="12"/>
      <c r="U22" s="12">
        <f t="shared" si="6"/>
        <v>520532385</v>
      </c>
      <c r="V22" s="28"/>
      <c r="W22" s="73">
        <f t="shared" si="3"/>
        <v>520532385</v>
      </c>
      <c r="X22" s="65" t="e">
        <f>+#REF!</f>
        <v>#REF!</v>
      </c>
      <c r="Y22" s="71" t="e">
        <f>SUM(W22:X22)</f>
        <v>#REF!</v>
      </c>
      <c r="Z22" s="28"/>
      <c r="AA22" s="28"/>
      <c r="AB22" s="28"/>
      <c r="AC22" s="28"/>
      <c r="AD22" s="28"/>
      <c r="AE22" s="28"/>
      <c r="AF22" s="28"/>
      <c r="AG22" s="28"/>
      <c r="AH22" s="28"/>
    </row>
    <row r="23" spans="1:34" s="18" customFormat="1" ht="22.5" customHeight="1">
      <c r="A23" s="27"/>
      <c r="B23" s="25">
        <v>14</v>
      </c>
      <c r="D23" s="26" t="s">
        <v>95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>
        <f t="shared" si="6"/>
        <v>0</v>
      </c>
      <c r="V23" s="28"/>
      <c r="W23" s="5">
        <f t="shared" si="3"/>
        <v>0</v>
      </c>
      <c r="X23" s="28"/>
      <c r="Y23" s="71">
        <f t="shared" si="2"/>
        <v>0</v>
      </c>
      <c r="Z23" s="28"/>
      <c r="AA23" s="28"/>
      <c r="AB23" s="28"/>
      <c r="AC23" s="28"/>
      <c r="AD23" s="28"/>
      <c r="AE23" s="28"/>
      <c r="AF23" s="28"/>
      <c r="AG23" s="28"/>
      <c r="AH23" s="28"/>
    </row>
    <row r="24" spans="1:34" s="18" customFormat="1" ht="22.5" customHeight="1">
      <c r="A24" s="27"/>
      <c r="B24" s="25" t="s">
        <v>74</v>
      </c>
      <c r="D24" s="26" t="s">
        <v>5</v>
      </c>
      <c r="F24" s="12">
        <v>5000</v>
      </c>
      <c r="G24" s="12">
        <v>2000</v>
      </c>
      <c r="H24" s="12">
        <v>3000</v>
      </c>
      <c r="I24" s="12">
        <v>2703214</v>
      </c>
      <c r="J24" s="12">
        <v>1496230</v>
      </c>
      <c r="K24" s="12">
        <v>21151520</v>
      </c>
      <c r="L24" s="12">
        <v>10000</v>
      </c>
      <c r="M24" s="12">
        <v>4133597</v>
      </c>
      <c r="N24" s="12">
        <v>10000</v>
      </c>
      <c r="O24" s="12">
        <v>10000</v>
      </c>
      <c r="P24" s="12">
        <v>463777</v>
      </c>
      <c r="Q24" s="12">
        <v>9999</v>
      </c>
      <c r="R24" s="12">
        <v>10000</v>
      </c>
      <c r="S24" s="12">
        <v>153886</v>
      </c>
      <c r="T24" s="12">
        <v>591111</v>
      </c>
      <c r="U24" s="12">
        <f t="shared" si="6"/>
        <v>30753334</v>
      </c>
      <c r="V24" s="28"/>
      <c r="W24" s="73">
        <f t="shared" si="3"/>
        <v>30008337</v>
      </c>
      <c r="X24" s="28"/>
      <c r="Y24" s="71">
        <f t="shared" si="2"/>
        <v>30008337</v>
      </c>
      <c r="Z24" s="28"/>
      <c r="AA24" s="28"/>
      <c r="AB24" s="28"/>
      <c r="AC24" s="28"/>
      <c r="AD24" s="28"/>
      <c r="AE24" s="28"/>
      <c r="AF24" s="28"/>
      <c r="AG24" s="28"/>
      <c r="AH24" s="28"/>
    </row>
    <row r="25" spans="1:34" s="24" customFormat="1" ht="24.75" customHeight="1">
      <c r="A25" s="23"/>
      <c r="B25" s="53"/>
      <c r="C25" s="46"/>
      <c r="D25" s="47" t="s">
        <v>6</v>
      </c>
      <c r="E25" s="48"/>
      <c r="F25" s="49">
        <f>SUM(F26,F27,F28,F29,F30,F31,F32,F41,F42,F46,F47,F48,F49)</f>
        <v>6813853</v>
      </c>
      <c r="G25" s="49">
        <f aca="true" t="shared" si="7" ref="G25:U25">SUM(G26,G27,G28,G29,G30,G31,G32,G41,G42,G46,G47,G48,G49)</f>
        <v>3276992</v>
      </c>
      <c r="H25" s="49">
        <f t="shared" si="7"/>
        <v>8373001</v>
      </c>
      <c r="I25" s="49">
        <f t="shared" si="7"/>
        <v>28893533</v>
      </c>
      <c r="J25" s="49">
        <f t="shared" si="7"/>
        <v>173630106</v>
      </c>
      <c r="K25" s="49">
        <f t="shared" si="7"/>
        <v>1243447655</v>
      </c>
      <c r="L25" s="49">
        <f t="shared" si="7"/>
        <v>90559575</v>
      </c>
      <c r="M25" s="49">
        <f t="shared" si="7"/>
        <v>77074932</v>
      </c>
      <c r="N25" s="49">
        <f t="shared" si="7"/>
        <v>7663490</v>
      </c>
      <c r="O25" s="49">
        <f t="shared" si="7"/>
        <v>188613057</v>
      </c>
      <c r="P25" s="49">
        <f t="shared" si="7"/>
        <v>23097165</v>
      </c>
      <c r="Q25" s="49">
        <f t="shared" si="7"/>
        <v>901058301</v>
      </c>
      <c r="R25" s="49">
        <f>SUM(R26,R27,R28,R29,R30,R31,R32,R41,R42,R46,R47,R48,R49)</f>
        <v>22953321</v>
      </c>
      <c r="S25" s="49">
        <f t="shared" si="7"/>
        <v>2245716</v>
      </c>
      <c r="T25" s="49">
        <f>SUM(T26,T27,T28,T29,T30,T31,T32,T41,T42,T46,T47,T48,T49)</f>
        <v>12854140</v>
      </c>
      <c r="U25" s="49">
        <f t="shared" si="7"/>
        <v>2790554837</v>
      </c>
      <c r="V25" s="6"/>
      <c r="W25" s="60">
        <f>SUM(W26,W27,W28,W29,W30,W31,W32,W41:W42,W46,W47,W48,W49)</f>
        <v>2775454981</v>
      </c>
      <c r="X25" s="61"/>
      <c r="Y25" s="60" t="e">
        <f>SUM(Y26,Y27,Y28,Y29,Y30,Y31,Y32,Y41:Y42,Y46,Y47,Y48,Y49)</f>
        <v>#REF!</v>
      </c>
      <c r="Z25" s="61"/>
      <c r="AA25" s="6">
        <f>+U25-S25-T25</f>
        <v>2775454981</v>
      </c>
      <c r="AB25" s="6"/>
      <c r="AC25" s="6" t="e">
        <f>+AA25+#REF!</f>
        <v>#REF!</v>
      </c>
      <c r="AD25" s="6"/>
      <c r="AE25" s="6"/>
      <c r="AF25" s="6"/>
      <c r="AG25" s="6"/>
      <c r="AH25" s="6"/>
    </row>
    <row r="26" spans="1:34" s="18" customFormat="1" ht="22.5" customHeight="1">
      <c r="A26" s="27"/>
      <c r="B26" s="25" t="s">
        <v>7</v>
      </c>
      <c r="D26" s="26" t="s">
        <v>8</v>
      </c>
      <c r="F26" s="12">
        <v>6199388</v>
      </c>
      <c r="G26" s="12">
        <v>2996133</v>
      </c>
      <c r="H26" s="12">
        <v>7799380</v>
      </c>
      <c r="I26" s="12">
        <v>10527612</v>
      </c>
      <c r="J26" s="12">
        <v>15678443</v>
      </c>
      <c r="K26" s="12">
        <v>102413043</v>
      </c>
      <c r="L26" s="12">
        <v>7947427</v>
      </c>
      <c r="M26" s="12">
        <v>5857439</v>
      </c>
      <c r="N26" s="12">
        <v>4760196</v>
      </c>
      <c r="O26" s="12">
        <v>6401453</v>
      </c>
      <c r="P26" s="12">
        <v>16589590</v>
      </c>
      <c r="Q26" s="12">
        <v>11678439</v>
      </c>
      <c r="R26" s="12">
        <v>14223723</v>
      </c>
      <c r="S26" s="12">
        <v>1737365</v>
      </c>
      <c r="T26" s="12">
        <v>7830468</v>
      </c>
      <c r="U26" s="12">
        <f aca="true" t="shared" si="8" ref="U26:U31">SUM(F26:T26)</f>
        <v>222640099</v>
      </c>
      <c r="V26" s="28"/>
      <c r="W26" s="73">
        <f t="shared" si="3"/>
        <v>213072266</v>
      </c>
      <c r="X26" s="65" t="e">
        <f>+#REF!</f>
        <v>#REF!</v>
      </c>
      <c r="Y26" s="71" t="e">
        <f>SUM(W26:X26)</f>
        <v>#REF!</v>
      </c>
      <c r="Z26" s="28"/>
      <c r="AA26" s="28"/>
      <c r="AB26" s="28"/>
      <c r="AC26" s="28"/>
      <c r="AD26" s="28"/>
      <c r="AE26" s="28"/>
      <c r="AF26" s="28"/>
      <c r="AG26" s="28"/>
      <c r="AH26" s="28"/>
    </row>
    <row r="27" spans="1:34" s="18" customFormat="1" ht="22.5" customHeight="1">
      <c r="A27" s="27"/>
      <c r="B27" s="25" t="s">
        <v>9</v>
      </c>
      <c r="D27" s="26" t="s">
        <v>10</v>
      </c>
      <c r="F27" s="12">
        <v>291895</v>
      </c>
      <c r="G27" s="12">
        <v>173239</v>
      </c>
      <c r="H27" s="12">
        <v>356763</v>
      </c>
      <c r="I27" s="12">
        <v>533626</v>
      </c>
      <c r="J27" s="12">
        <v>999151</v>
      </c>
      <c r="K27" s="12">
        <v>7201209</v>
      </c>
      <c r="L27" s="12">
        <v>598929</v>
      </c>
      <c r="M27" s="12">
        <v>357884</v>
      </c>
      <c r="N27" s="12">
        <v>208922</v>
      </c>
      <c r="O27" s="12">
        <v>770475</v>
      </c>
      <c r="P27" s="12">
        <v>4001834</v>
      </c>
      <c r="Q27" s="12">
        <v>963356</v>
      </c>
      <c r="R27" s="12">
        <v>1142682</v>
      </c>
      <c r="S27" s="12">
        <v>222064</v>
      </c>
      <c r="T27" s="12">
        <v>3754050</v>
      </c>
      <c r="U27" s="12">
        <f t="shared" si="8"/>
        <v>21576079</v>
      </c>
      <c r="V27" s="28"/>
      <c r="W27" s="73">
        <f t="shared" si="3"/>
        <v>17599965</v>
      </c>
      <c r="X27" s="65" t="e">
        <f>+#REF!</f>
        <v>#REF!</v>
      </c>
      <c r="Y27" s="71" t="e">
        <f aca="true" t="shared" si="9" ref="Y27:Y49">SUM(W27:X27)</f>
        <v>#REF!</v>
      </c>
      <c r="Z27" s="28"/>
      <c r="AA27" s="28"/>
      <c r="AB27" s="28"/>
      <c r="AC27" s="28"/>
      <c r="AD27" s="28"/>
      <c r="AE27" s="28"/>
      <c r="AF27" s="28"/>
      <c r="AG27" s="28"/>
      <c r="AH27" s="28"/>
    </row>
    <row r="28" spans="1:34" s="18" customFormat="1" ht="22.5" customHeight="1">
      <c r="A28" s="27"/>
      <c r="B28" s="25" t="s">
        <v>11</v>
      </c>
      <c r="D28" s="26" t="s">
        <v>52</v>
      </c>
      <c r="F28" s="12">
        <v>0</v>
      </c>
      <c r="G28" s="12">
        <v>0</v>
      </c>
      <c r="H28" s="12">
        <v>0</v>
      </c>
      <c r="I28" s="12">
        <v>0</v>
      </c>
      <c r="J28" s="12">
        <v>7999</v>
      </c>
      <c r="K28" s="12">
        <v>758214</v>
      </c>
      <c r="L28" s="12">
        <v>0</v>
      </c>
      <c r="M28" s="12">
        <v>11809</v>
      </c>
      <c r="N28" s="12">
        <v>0</v>
      </c>
      <c r="O28" s="12"/>
      <c r="P28" s="12">
        <v>0</v>
      </c>
      <c r="Q28" s="12">
        <v>0</v>
      </c>
      <c r="R28" s="12">
        <v>0</v>
      </c>
      <c r="S28" s="12"/>
      <c r="T28" s="12"/>
      <c r="U28" s="12">
        <f t="shared" si="8"/>
        <v>778022</v>
      </c>
      <c r="V28" s="28"/>
      <c r="W28" s="73">
        <f t="shared" si="3"/>
        <v>778022</v>
      </c>
      <c r="Y28" s="71">
        <f t="shared" si="9"/>
        <v>778022</v>
      </c>
      <c r="Z28" s="28"/>
      <c r="AA28" s="28"/>
      <c r="AB28" s="28"/>
      <c r="AC28" s="28"/>
      <c r="AD28" s="28"/>
      <c r="AE28" s="28"/>
      <c r="AF28" s="28"/>
      <c r="AG28" s="28"/>
      <c r="AH28" s="28"/>
    </row>
    <row r="29" spans="1:34" s="18" customFormat="1" ht="22.5" customHeight="1">
      <c r="A29" s="27"/>
      <c r="B29" s="25" t="s">
        <v>12</v>
      </c>
      <c r="D29" s="26" t="s">
        <v>14</v>
      </c>
      <c r="F29" s="12">
        <v>78966</v>
      </c>
      <c r="G29" s="12"/>
      <c r="H29" s="12"/>
      <c r="I29" s="12"/>
      <c r="J29" s="12"/>
      <c r="K29" s="12">
        <v>891722</v>
      </c>
      <c r="L29" s="12"/>
      <c r="M29" s="12"/>
      <c r="N29" s="12"/>
      <c r="O29" s="12"/>
      <c r="P29" s="12"/>
      <c r="Q29" s="12">
        <v>723052</v>
      </c>
      <c r="R29" s="12">
        <v>138465</v>
      </c>
      <c r="S29" s="12"/>
      <c r="T29" s="12"/>
      <c r="U29" s="12">
        <f t="shared" si="8"/>
        <v>1832205</v>
      </c>
      <c r="V29" s="28"/>
      <c r="W29" s="73">
        <f t="shared" si="3"/>
        <v>1832205</v>
      </c>
      <c r="X29" s="28"/>
      <c r="Y29" s="71">
        <f t="shared" si="9"/>
        <v>1832205</v>
      </c>
      <c r="Z29" s="28"/>
      <c r="AA29" s="28"/>
      <c r="AB29" s="28"/>
      <c r="AC29" s="28"/>
      <c r="AD29" s="28"/>
      <c r="AE29" s="28"/>
      <c r="AF29" s="28"/>
      <c r="AG29" s="28"/>
      <c r="AH29" s="28"/>
    </row>
    <row r="30" spans="1:34" s="18" customFormat="1" ht="22.5" customHeight="1">
      <c r="A30" s="27"/>
      <c r="B30" s="25" t="s">
        <v>13</v>
      </c>
      <c r="D30" s="26" t="s">
        <v>30</v>
      </c>
      <c r="F30" s="12"/>
      <c r="G30" s="12"/>
      <c r="H30" s="12"/>
      <c r="I30" s="12"/>
      <c r="J30" s="12"/>
      <c r="K30" s="12"/>
      <c r="L30" s="12"/>
      <c r="M30" s="12"/>
      <c r="N30" s="12">
        <v>2340000</v>
      </c>
      <c r="O30" s="12"/>
      <c r="P30" s="12"/>
      <c r="Q30" s="12"/>
      <c r="R30" s="12"/>
      <c r="S30" s="12">
        <v>10225</v>
      </c>
      <c r="T30" s="12"/>
      <c r="U30" s="12">
        <f t="shared" si="8"/>
        <v>2350225</v>
      </c>
      <c r="V30" s="28"/>
      <c r="W30" s="73">
        <f t="shared" si="3"/>
        <v>2340000</v>
      </c>
      <c r="X30" s="28"/>
      <c r="Y30" s="71">
        <f t="shared" si="9"/>
        <v>2340000</v>
      </c>
      <c r="Z30" s="28"/>
      <c r="AA30" s="28"/>
      <c r="AB30" s="28"/>
      <c r="AC30" s="28"/>
      <c r="AD30" s="28"/>
      <c r="AE30" s="28"/>
      <c r="AF30" s="28"/>
      <c r="AG30" s="28"/>
      <c r="AH30" s="28"/>
    </row>
    <row r="31" spans="1:34" s="18" customFormat="1" ht="22.5" customHeight="1">
      <c r="A31" s="27"/>
      <c r="B31" s="25" t="s">
        <v>75</v>
      </c>
      <c r="D31" s="26" t="s">
        <v>67</v>
      </c>
      <c r="F31" s="12"/>
      <c r="G31" s="12"/>
      <c r="H31" s="12"/>
      <c r="I31" s="12">
        <v>0</v>
      </c>
      <c r="J31" s="12">
        <v>0</v>
      </c>
      <c r="K31" s="12">
        <v>38919</v>
      </c>
      <c r="L31" s="12"/>
      <c r="M31" s="12"/>
      <c r="N31" s="12"/>
      <c r="O31" s="12"/>
      <c r="P31" s="12"/>
      <c r="Q31" s="12">
        <v>0</v>
      </c>
      <c r="R31" s="12"/>
      <c r="S31" s="12"/>
      <c r="T31" s="12"/>
      <c r="U31" s="12">
        <f t="shared" si="8"/>
        <v>38919</v>
      </c>
      <c r="V31" s="28"/>
      <c r="W31" s="73">
        <f t="shared" si="3"/>
        <v>38919</v>
      </c>
      <c r="X31" s="28"/>
      <c r="Y31" s="71">
        <f t="shared" si="9"/>
        <v>38919</v>
      </c>
      <c r="Z31" s="28"/>
      <c r="AA31" s="28"/>
      <c r="AB31" s="28"/>
      <c r="AC31" s="28"/>
      <c r="AD31" s="28"/>
      <c r="AE31" s="28"/>
      <c r="AF31" s="28"/>
      <c r="AG31" s="28"/>
      <c r="AH31" s="28"/>
    </row>
    <row r="32" spans="1:34" s="16" customFormat="1" ht="22.5" customHeight="1">
      <c r="A32" s="27"/>
      <c r="B32" s="25" t="s">
        <v>76</v>
      </c>
      <c r="C32" s="18"/>
      <c r="D32" s="31" t="s">
        <v>68</v>
      </c>
      <c r="E32" s="18"/>
      <c r="F32" s="12">
        <f aca="true" t="shared" si="10" ref="F32:R32">SUM(F33:F39)</f>
        <v>45095</v>
      </c>
      <c r="G32" s="12">
        <f t="shared" si="10"/>
        <v>71390</v>
      </c>
      <c r="H32" s="12">
        <f t="shared" si="10"/>
        <v>137188</v>
      </c>
      <c r="I32" s="12">
        <f t="shared" si="10"/>
        <v>107372</v>
      </c>
      <c r="J32" s="12">
        <f t="shared" si="10"/>
        <v>128859</v>
      </c>
      <c r="K32" s="12">
        <f t="shared" si="10"/>
        <v>4731492</v>
      </c>
      <c r="L32" s="12">
        <f t="shared" si="10"/>
        <v>2902086</v>
      </c>
      <c r="M32" s="12">
        <f>SUM(M33:M40)</f>
        <v>103404</v>
      </c>
      <c r="N32" s="12">
        <f t="shared" si="10"/>
        <v>35385</v>
      </c>
      <c r="O32" s="12">
        <f>SUM(O33:O39)</f>
        <v>160447</v>
      </c>
      <c r="P32" s="12">
        <f t="shared" si="10"/>
        <v>1242261</v>
      </c>
      <c r="Q32" s="12">
        <f>SUM(Q33:Q39)</f>
        <v>34888</v>
      </c>
      <c r="R32" s="12">
        <f t="shared" si="10"/>
        <v>275828</v>
      </c>
      <c r="S32" s="12">
        <f>SUM(S33:S39)</f>
        <v>91270</v>
      </c>
      <c r="T32" s="12">
        <f>SUM(T33:T39)</f>
        <v>105279</v>
      </c>
      <c r="U32" s="12">
        <f>SUM(U33:U40)</f>
        <v>10172244</v>
      </c>
      <c r="V32" s="7"/>
      <c r="W32" s="64">
        <f t="shared" si="3"/>
        <v>9975695</v>
      </c>
      <c r="X32" s="65" t="e">
        <f>+#REF!</f>
        <v>#REF!</v>
      </c>
      <c r="Y32" s="71" t="e">
        <f t="shared" si="9"/>
        <v>#REF!</v>
      </c>
      <c r="Z32" s="28"/>
      <c r="AA32" s="7"/>
      <c r="AB32" s="7"/>
      <c r="AC32" s="7"/>
      <c r="AD32" s="7"/>
      <c r="AE32" s="7"/>
      <c r="AF32" s="7"/>
      <c r="AG32" s="7"/>
      <c r="AH32" s="7"/>
    </row>
    <row r="33" spans="1:34" s="18" customFormat="1" ht="22.5" customHeight="1">
      <c r="A33" s="27"/>
      <c r="B33" s="41" t="s">
        <v>20</v>
      </c>
      <c r="C33" s="39"/>
      <c r="D33" s="42" t="s">
        <v>38</v>
      </c>
      <c r="F33" s="13"/>
      <c r="G33" s="13"/>
      <c r="H33" s="13"/>
      <c r="I33" s="13"/>
      <c r="J33" s="13"/>
      <c r="K33" s="13">
        <v>1600</v>
      </c>
      <c r="L33" s="13"/>
      <c r="M33" s="13"/>
      <c r="N33" s="13"/>
      <c r="O33" s="13"/>
      <c r="P33" s="13"/>
      <c r="Q33" s="13"/>
      <c r="R33" s="13"/>
      <c r="S33" s="13"/>
      <c r="T33" s="13"/>
      <c r="U33" s="13">
        <f aca="true" t="shared" si="11" ref="U33:U41">SUM(F33:T33)</f>
        <v>1600</v>
      </c>
      <c r="V33" s="28"/>
      <c r="W33" s="73">
        <f t="shared" si="3"/>
        <v>1600</v>
      </c>
      <c r="X33" s="28"/>
      <c r="Y33" s="71">
        <f t="shared" si="9"/>
        <v>1600</v>
      </c>
      <c r="Z33" s="28"/>
      <c r="AA33" s="28"/>
      <c r="AB33" s="28"/>
      <c r="AC33" s="28"/>
      <c r="AD33" s="28"/>
      <c r="AE33" s="28"/>
      <c r="AF33" s="28"/>
      <c r="AG33" s="28"/>
      <c r="AH33" s="28"/>
    </row>
    <row r="34" spans="1:34" s="18" customFormat="1" ht="22.5" customHeight="1">
      <c r="A34" s="27"/>
      <c r="B34" s="29" t="s">
        <v>39</v>
      </c>
      <c r="D34" s="26" t="s">
        <v>98</v>
      </c>
      <c r="F34" s="12"/>
      <c r="G34" s="12"/>
      <c r="H34" s="12"/>
      <c r="I34" s="12"/>
      <c r="J34" s="12"/>
      <c r="K34" s="12">
        <v>446613</v>
      </c>
      <c r="L34" s="12"/>
      <c r="M34" s="12"/>
      <c r="N34" s="12"/>
      <c r="O34" s="12"/>
      <c r="P34" s="12"/>
      <c r="Q34" s="12"/>
      <c r="R34" s="12"/>
      <c r="S34" s="12"/>
      <c r="T34" s="12"/>
      <c r="U34" s="12">
        <f t="shared" si="11"/>
        <v>446613</v>
      </c>
      <c r="V34" s="28"/>
      <c r="W34" s="73">
        <f t="shared" si="3"/>
        <v>446613</v>
      </c>
      <c r="X34" s="28"/>
      <c r="Y34" s="71">
        <f t="shared" si="9"/>
        <v>446613</v>
      </c>
      <c r="Z34" s="28"/>
      <c r="AA34" s="28"/>
      <c r="AB34" s="28"/>
      <c r="AC34" s="28"/>
      <c r="AD34" s="28"/>
      <c r="AE34" s="28"/>
      <c r="AF34" s="28"/>
      <c r="AG34" s="28"/>
      <c r="AH34" s="28"/>
    </row>
    <row r="35" spans="1:34" s="18" customFormat="1" ht="22.5" customHeight="1">
      <c r="A35" s="27"/>
      <c r="B35" s="29" t="s">
        <v>31</v>
      </c>
      <c r="D35" s="26" t="s">
        <v>33</v>
      </c>
      <c r="F35" s="12"/>
      <c r="G35" s="12"/>
      <c r="H35" s="12"/>
      <c r="I35" s="12"/>
      <c r="J35" s="12"/>
      <c r="K35" s="12">
        <v>847557</v>
      </c>
      <c r="L35" s="12">
        <v>2855364</v>
      </c>
      <c r="M35" s="12"/>
      <c r="N35" s="12"/>
      <c r="O35" s="12"/>
      <c r="P35" s="12">
        <v>18536</v>
      </c>
      <c r="Q35" s="12"/>
      <c r="R35" s="12"/>
      <c r="S35" s="12"/>
      <c r="T35" s="12"/>
      <c r="U35" s="12">
        <f t="shared" si="11"/>
        <v>3721457</v>
      </c>
      <c r="V35" s="28"/>
      <c r="W35" s="73">
        <f t="shared" si="3"/>
        <v>3721457</v>
      </c>
      <c r="X35" s="28"/>
      <c r="Y35" s="71">
        <f t="shared" si="9"/>
        <v>3721457</v>
      </c>
      <c r="Z35" s="28"/>
      <c r="AA35" s="28"/>
      <c r="AB35" s="28"/>
      <c r="AC35" s="28"/>
      <c r="AD35" s="28"/>
      <c r="AE35" s="28"/>
      <c r="AF35" s="28"/>
      <c r="AG35" s="28"/>
      <c r="AH35" s="28"/>
    </row>
    <row r="36" spans="1:34" s="18" customFormat="1" ht="22.5" customHeight="1">
      <c r="A36" s="27"/>
      <c r="B36" s="29" t="s">
        <v>32</v>
      </c>
      <c r="D36" s="26" t="s">
        <v>34</v>
      </c>
      <c r="F36" s="12"/>
      <c r="G36" s="12"/>
      <c r="H36" s="12"/>
      <c r="I36" s="12"/>
      <c r="J36" s="12"/>
      <c r="K36" s="12">
        <v>31406</v>
      </c>
      <c r="L36" s="12"/>
      <c r="M36" s="12"/>
      <c r="N36" s="12"/>
      <c r="O36" s="12">
        <v>26442</v>
      </c>
      <c r="P36" s="12"/>
      <c r="Q36" s="12"/>
      <c r="R36" s="12"/>
      <c r="S36" s="12">
        <v>3170</v>
      </c>
      <c r="T36" s="12"/>
      <c r="U36" s="12">
        <f t="shared" si="11"/>
        <v>61018</v>
      </c>
      <c r="V36" s="28"/>
      <c r="W36" s="73">
        <f t="shared" si="3"/>
        <v>57848</v>
      </c>
      <c r="X36" s="28"/>
      <c r="Y36" s="71">
        <f t="shared" si="9"/>
        <v>57848</v>
      </c>
      <c r="Z36" s="28"/>
      <c r="AA36" s="28"/>
      <c r="AB36" s="28"/>
      <c r="AC36" s="28"/>
      <c r="AD36" s="28"/>
      <c r="AE36" s="28"/>
      <c r="AF36" s="28"/>
      <c r="AG36" s="28"/>
      <c r="AH36" s="28"/>
    </row>
    <row r="37" spans="1:34" s="18" customFormat="1" ht="22.5" customHeight="1">
      <c r="A37" s="27"/>
      <c r="B37" s="29" t="s">
        <v>37</v>
      </c>
      <c r="D37" s="26" t="s">
        <v>47</v>
      </c>
      <c r="F37" s="12"/>
      <c r="G37" s="12"/>
      <c r="H37" s="12">
        <v>3580</v>
      </c>
      <c r="I37" s="12"/>
      <c r="J37" s="12"/>
      <c r="K37" s="12">
        <v>2854726</v>
      </c>
      <c r="L37" s="12"/>
      <c r="M37" s="12">
        <v>53428</v>
      </c>
      <c r="N37" s="12"/>
      <c r="O37" s="12"/>
      <c r="P37" s="12">
        <v>381662</v>
      </c>
      <c r="Q37" s="12"/>
      <c r="R37" s="12"/>
      <c r="S37" s="12">
        <v>61350</v>
      </c>
      <c r="T37" s="12"/>
      <c r="U37" s="12">
        <f t="shared" si="11"/>
        <v>3354746</v>
      </c>
      <c r="V37" s="28"/>
      <c r="W37" s="73">
        <f t="shared" si="3"/>
        <v>3293396</v>
      </c>
      <c r="X37" s="28"/>
      <c r="Y37" s="71">
        <f t="shared" si="9"/>
        <v>3293396</v>
      </c>
      <c r="Z37" s="28"/>
      <c r="AA37" s="28"/>
      <c r="AB37" s="28"/>
      <c r="AC37" s="28"/>
      <c r="AD37" s="28"/>
      <c r="AE37" s="28"/>
      <c r="AF37" s="28"/>
      <c r="AG37" s="28"/>
      <c r="AH37" s="28"/>
    </row>
    <row r="38" spans="1:34" s="18" customFormat="1" ht="22.5" customHeight="1">
      <c r="A38" s="27"/>
      <c r="B38" s="29" t="s">
        <v>21</v>
      </c>
      <c r="D38" s="26" t="s">
        <v>36</v>
      </c>
      <c r="F38" s="12">
        <v>16030</v>
      </c>
      <c r="G38" s="12">
        <v>49896</v>
      </c>
      <c r="H38" s="12">
        <v>51955</v>
      </c>
      <c r="I38" s="12">
        <v>60839</v>
      </c>
      <c r="J38" s="12">
        <v>49422</v>
      </c>
      <c r="K38" s="12">
        <v>121953</v>
      </c>
      <c r="L38" s="12">
        <v>17641</v>
      </c>
      <c r="M38" s="12">
        <v>27811</v>
      </c>
      <c r="N38" s="12">
        <v>9335</v>
      </c>
      <c r="O38" s="12">
        <v>48385</v>
      </c>
      <c r="P38" s="12">
        <v>123920</v>
      </c>
      <c r="Q38" s="12">
        <v>17228</v>
      </c>
      <c r="R38" s="12">
        <v>64418</v>
      </c>
      <c r="S38" s="12">
        <v>12590</v>
      </c>
      <c r="T38" s="12">
        <v>58533</v>
      </c>
      <c r="U38" s="12">
        <f t="shared" si="11"/>
        <v>729956</v>
      </c>
      <c r="V38" s="28"/>
      <c r="W38" s="73">
        <f t="shared" si="3"/>
        <v>658833</v>
      </c>
      <c r="X38" s="28"/>
      <c r="Y38" s="71">
        <f t="shared" si="9"/>
        <v>658833</v>
      </c>
      <c r="Z38" s="28"/>
      <c r="AA38" s="28"/>
      <c r="AB38" s="28"/>
      <c r="AC38" s="28"/>
      <c r="AD38" s="28"/>
      <c r="AE38" s="28"/>
      <c r="AF38" s="28"/>
      <c r="AG38" s="28"/>
      <c r="AH38" s="28"/>
    </row>
    <row r="39" spans="1:34" s="18" customFormat="1" ht="22.5" customHeight="1">
      <c r="A39" s="27"/>
      <c r="B39" s="29" t="s">
        <v>23</v>
      </c>
      <c r="D39" s="26" t="s">
        <v>35</v>
      </c>
      <c r="F39" s="12">
        <v>29065</v>
      </c>
      <c r="G39" s="12">
        <v>21494</v>
      </c>
      <c r="H39" s="12">
        <v>81653</v>
      </c>
      <c r="I39" s="12">
        <v>46533</v>
      </c>
      <c r="J39" s="12">
        <v>79437</v>
      </c>
      <c r="K39" s="12">
        <v>427637</v>
      </c>
      <c r="L39" s="12">
        <v>29081</v>
      </c>
      <c r="M39" s="12">
        <v>22165</v>
      </c>
      <c r="N39" s="12">
        <v>26050</v>
      </c>
      <c r="O39" s="12">
        <v>85620</v>
      </c>
      <c r="P39" s="12">
        <v>718143</v>
      </c>
      <c r="Q39" s="12">
        <v>17660</v>
      </c>
      <c r="R39" s="12">
        <v>211410</v>
      </c>
      <c r="S39" s="12">
        <v>14160</v>
      </c>
      <c r="T39" s="12">
        <v>46746</v>
      </c>
      <c r="U39" s="12">
        <f t="shared" si="11"/>
        <v>1856854</v>
      </c>
      <c r="V39" s="28"/>
      <c r="W39" s="73">
        <f t="shared" si="3"/>
        <v>1795948</v>
      </c>
      <c r="X39" s="28"/>
      <c r="Y39" s="71">
        <f t="shared" si="9"/>
        <v>1795948</v>
      </c>
      <c r="Z39" s="28"/>
      <c r="AA39" s="28"/>
      <c r="AB39" s="28"/>
      <c r="AC39" s="28"/>
      <c r="AD39" s="28"/>
      <c r="AE39" s="28"/>
      <c r="AF39" s="28"/>
      <c r="AG39" s="28"/>
      <c r="AH39" s="28"/>
    </row>
    <row r="40" spans="1:34" s="18" customFormat="1" ht="22.5" customHeight="1">
      <c r="A40" s="27"/>
      <c r="B40" s="29" t="s">
        <v>96</v>
      </c>
      <c r="D40" s="26" t="s">
        <v>97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>
        <f t="shared" si="11"/>
        <v>0</v>
      </c>
      <c r="V40" s="28"/>
      <c r="W40" s="5"/>
      <c r="X40" s="28"/>
      <c r="Y40" s="71">
        <f t="shared" si="9"/>
        <v>0</v>
      </c>
      <c r="Z40" s="28"/>
      <c r="AA40" s="28"/>
      <c r="AB40" s="28"/>
      <c r="AC40" s="28"/>
      <c r="AD40" s="28"/>
      <c r="AE40" s="28"/>
      <c r="AF40" s="28"/>
      <c r="AG40" s="28"/>
      <c r="AH40" s="28"/>
    </row>
    <row r="41" spans="1:34" s="18" customFormat="1" ht="22.5" customHeight="1">
      <c r="A41" s="27"/>
      <c r="B41" s="32">
        <v>30</v>
      </c>
      <c r="C41" s="33"/>
      <c r="D41" s="34" t="s">
        <v>100</v>
      </c>
      <c r="F41" s="14"/>
      <c r="G41" s="14"/>
      <c r="H41" s="14"/>
      <c r="I41" s="14">
        <v>4045033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2">
        <f t="shared" si="11"/>
        <v>4045033</v>
      </c>
      <c r="V41" s="28"/>
      <c r="W41" s="73">
        <f t="shared" si="3"/>
        <v>4045033</v>
      </c>
      <c r="X41" s="28"/>
      <c r="Y41" s="71">
        <f t="shared" si="9"/>
        <v>4045033</v>
      </c>
      <c r="Z41" s="28"/>
      <c r="AA41" s="28"/>
      <c r="AB41" s="28"/>
      <c r="AC41" s="28"/>
      <c r="AD41" s="28"/>
      <c r="AE41" s="28"/>
      <c r="AF41" s="28"/>
      <c r="AG41" s="28"/>
      <c r="AH41" s="28"/>
    </row>
    <row r="42" spans="1:34" ht="22.5" customHeight="1">
      <c r="A42" s="3"/>
      <c r="B42" s="32" t="s">
        <v>77</v>
      </c>
      <c r="C42" s="33"/>
      <c r="D42" s="34" t="s">
        <v>15</v>
      </c>
      <c r="E42" s="18"/>
      <c r="F42" s="14">
        <f aca="true" t="shared" si="12" ref="F42:P42">SUM(F43,F44,F45)</f>
        <v>60619</v>
      </c>
      <c r="G42" s="14">
        <f t="shared" si="12"/>
        <v>0</v>
      </c>
      <c r="H42" s="14">
        <f t="shared" si="12"/>
        <v>0</v>
      </c>
      <c r="I42" s="14">
        <f t="shared" si="12"/>
        <v>11904427</v>
      </c>
      <c r="J42" s="14">
        <f t="shared" si="12"/>
        <v>133918279</v>
      </c>
      <c r="K42" s="14">
        <f t="shared" si="12"/>
        <v>1048217333</v>
      </c>
      <c r="L42" s="14">
        <f t="shared" si="12"/>
        <v>73670723</v>
      </c>
      <c r="M42" s="14">
        <f t="shared" si="12"/>
        <v>60144148</v>
      </c>
      <c r="N42" s="14">
        <f t="shared" si="12"/>
        <v>204414</v>
      </c>
      <c r="O42" s="14">
        <f t="shared" si="12"/>
        <v>160995572</v>
      </c>
      <c r="P42" s="14">
        <f t="shared" si="12"/>
        <v>0</v>
      </c>
      <c r="Q42" s="14">
        <f>SUM(Q43,Q44,Q45)</f>
        <v>470555831</v>
      </c>
      <c r="R42" s="14">
        <f>SUM(R43,R44,R45)</f>
        <v>5224853</v>
      </c>
      <c r="S42" s="14">
        <f>SUM(S43,S44,S45)</f>
        <v>134564</v>
      </c>
      <c r="T42" s="14">
        <f>SUM(T43,T44,T45)</f>
        <v>102250</v>
      </c>
      <c r="U42" s="56">
        <f>SUM(U43,U44,U45)</f>
        <v>1965133013</v>
      </c>
      <c r="V42" s="2"/>
      <c r="W42" s="64">
        <f t="shared" si="3"/>
        <v>1964896199</v>
      </c>
      <c r="X42" s="65" t="e">
        <f>+#REF!</f>
        <v>#REF!</v>
      </c>
      <c r="Y42" s="71" t="e">
        <f t="shared" si="9"/>
        <v>#REF!</v>
      </c>
      <c r="Z42" s="62"/>
      <c r="AA42" s="2"/>
      <c r="AB42" s="2"/>
      <c r="AC42" s="2"/>
      <c r="AD42" s="2"/>
      <c r="AE42" s="2"/>
      <c r="AF42" s="2"/>
      <c r="AG42" s="2"/>
      <c r="AH42" s="2"/>
    </row>
    <row r="43" spans="1:34" s="18" customFormat="1" ht="22.5" customHeight="1">
      <c r="A43" s="27"/>
      <c r="B43" s="29" t="s">
        <v>20</v>
      </c>
      <c r="D43" s="26" t="s">
        <v>42</v>
      </c>
      <c r="F43" s="12">
        <v>60619</v>
      </c>
      <c r="G43" s="12"/>
      <c r="H43" s="12"/>
      <c r="I43" s="12">
        <v>633650</v>
      </c>
      <c r="J43" s="12">
        <v>671356</v>
      </c>
      <c r="K43" s="12">
        <v>2572203</v>
      </c>
      <c r="L43" s="12">
        <v>163017</v>
      </c>
      <c r="M43" s="12">
        <v>1310341</v>
      </c>
      <c r="N43" s="12">
        <v>204414</v>
      </c>
      <c r="O43" s="12"/>
      <c r="P43" s="12"/>
      <c r="Q43" s="12"/>
      <c r="R43" s="12">
        <v>1606458</v>
      </c>
      <c r="S43" s="12"/>
      <c r="T43" s="12"/>
      <c r="U43" s="12">
        <f aca="true" t="shared" si="13" ref="U43:U49">SUM(F43:T43)</f>
        <v>7222058</v>
      </c>
      <c r="V43" s="28"/>
      <c r="W43" s="73">
        <f t="shared" si="3"/>
        <v>7222058</v>
      </c>
      <c r="X43" s="28"/>
      <c r="Y43" s="71">
        <f t="shared" si="9"/>
        <v>7222058</v>
      </c>
      <c r="Z43" s="28"/>
      <c r="AA43" s="28"/>
      <c r="AB43" s="28"/>
      <c r="AC43" s="28"/>
      <c r="AD43" s="28"/>
      <c r="AE43" s="28"/>
      <c r="AF43" s="28"/>
      <c r="AG43" s="28"/>
      <c r="AH43" s="28"/>
    </row>
    <row r="44" spans="1:34" s="18" customFormat="1" ht="22.5" customHeight="1">
      <c r="A44" s="27"/>
      <c r="B44" s="29" t="s">
        <v>39</v>
      </c>
      <c r="D44" s="26" t="s">
        <v>43</v>
      </c>
      <c r="F44" s="12"/>
      <c r="G44" s="12"/>
      <c r="H44" s="12"/>
      <c r="I44" s="12">
        <v>11270777</v>
      </c>
      <c r="J44" s="12">
        <v>133246923</v>
      </c>
      <c r="K44" s="12">
        <v>1045645130</v>
      </c>
      <c r="L44" s="12">
        <v>73507706</v>
      </c>
      <c r="M44" s="12">
        <v>58833807</v>
      </c>
      <c r="N44" s="12"/>
      <c r="O44" s="12">
        <v>160995572</v>
      </c>
      <c r="P44" s="12"/>
      <c r="Q44" s="12">
        <v>470555831</v>
      </c>
      <c r="R44" s="12">
        <v>3618395</v>
      </c>
      <c r="S44" s="12">
        <v>134564</v>
      </c>
      <c r="T44" s="12">
        <v>102250</v>
      </c>
      <c r="U44" s="12">
        <f t="shared" si="13"/>
        <v>1957910955</v>
      </c>
      <c r="V44" s="28"/>
      <c r="W44" s="73">
        <f t="shared" si="3"/>
        <v>1957674141</v>
      </c>
      <c r="X44" s="28"/>
      <c r="Y44" s="71">
        <f t="shared" si="9"/>
        <v>1957674141</v>
      </c>
      <c r="Z44" s="28"/>
      <c r="AA44" s="28"/>
      <c r="AB44" s="28"/>
      <c r="AC44" s="28"/>
      <c r="AD44" s="28"/>
      <c r="AE44" s="28"/>
      <c r="AF44" s="28"/>
      <c r="AG44" s="28"/>
      <c r="AH44" s="28"/>
    </row>
    <row r="45" spans="1:34" s="18" customFormat="1" ht="22.5" customHeight="1">
      <c r="A45" s="27"/>
      <c r="B45" s="29" t="s">
        <v>31</v>
      </c>
      <c r="D45" s="26" t="s">
        <v>101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>
        <f t="shared" si="13"/>
        <v>0</v>
      </c>
      <c r="V45" s="28"/>
      <c r="W45" s="5">
        <f t="shared" si="3"/>
        <v>0</v>
      </c>
      <c r="X45" s="28"/>
      <c r="Y45" s="71">
        <f t="shared" si="9"/>
        <v>0</v>
      </c>
      <c r="Z45" s="28"/>
      <c r="AA45" s="28"/>
      <c r="AB45" s="28"/>
      <c r="AC45" s="28"/>
      <c r="AD45" s="28"/>
      <c r="AE45" s="28"/>
      <c r="AF45" s="28"/>
      <c r="AG45" s="28"/>
      <c r="AH45" s="28"/>
    </row>
    <row r="46" spans="1:34" s="18" customFormat="1" ht="22.5" customHeight="1">
      <c r="A46" s="27"/>
      <c r="B46" s="25" t="s">
        <v>16</v>
      </c>
      <c r="D46" s="26" t="s">
        <v>40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>
        <f t="shared" si="13"/>
        <v>0</v>
      </c>
      <c r="V46" s="28"/>
      <c r="W46" s="5">
        <f t="shared" si="3"/>
        <v>0</v>
      </c>
      <c r="X46" s="28"/>
      <c r="Y46" s="71">
        <f t="shared" si="9"/>
        <v>0</v>
      </c>
      <c r="Z46" s="28"/>
      <c r="AA46" s="28"/>
      <c r="AB46" s="28"/>
      <c r="AC46" s="28"/>
      <c r="AD46" s="28"/>
      <c r="AE46" s="28"/>
      <c r="AF46" s="28"/>
      <c r="AG46" s="28"/>
      <c r="AH46" s="28"/>
    </row>
    <row r="47" spans="1:34" s="18" customFormat="1" ht="22.5" customHeight="1">
      <c r="A47" s="27"/>
      <c r="B47" s="25" t="s">
        <v>17</v>
      </c>
      <c r="D47" s="26" t="s">
        <v>18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>
        <v>393501528</v>
      </c>
      <c r="R47" s="12"/>
      <c r="S47" s="12"/>
      <c r="T47" s="12"/>
      <c r="U47" s="12">
        <f t="shared" si="13"/>
        <v>393501528</v>
      </c>
      <c r="V47" s="28"/>
      <c r="W47" s="73">
        <f t="shared" si="3"/>
        <v>393501528</v>
      </c>
      <c r="X47" s="28"/>
      <c r="Y47" s="71">
        <f t="shared" si="9"/>
        <v>393501528</v>
      </c>
      <c r="Z47" s="28"/>
      <c r="AA47" s="28"/>
      <c r="AB47" s="28"/>
      <c r="AC47" s="28"/>
      <c r="AD47" s="28"/>
      <c r="AE47" s="28"/>
      <c r="AF47" s="28"/>
      <c r="AG47" s="28"/>
      <c r="AH47" s="28"/>
    </row>
    <row r="48" spans="1:34" s="18" customFormat="1" ht="22.5" customHeight="1">
      <c r="A48" s="27"/>
      <c r="B48" s="25" t="s">
        <v>78</v>
      </c>
      <c r="D48" s="26" t="s">
        <v>41</v>
      </c>
      <c r="F48" s="12">
        <v>132890</v>
      </c>
      <c r="G48" s="12">
        <v>34230</v>
      </c>
      <c r="H48" s="12">
        <v>76670</v>
      </c>
      <c r="I48" s="12">
        <v>1765463</v>
      </c>
      <c r="J48" s="12">
        <v>22887375</v>
      </c>
      <c r="K48" s="12">
        <v>79095723</v>
      </c>
      <c r="L48" s="12">
        <v>5430410</v>
      </c>
      <c r="M48" s="12">
        <v>10590248</v>
      </c>
      <c r="N48" s="12">
        <v>104573</v>
      </c>
      <c r="O48" s="12">
        <v>20275110</v>
      </c>
      <c r="P48" s="12">
        <v>1253480</v>
      </c>
      <c r="Q48" s="12">
        <v>23591208</v>
      </c>
      <c r="R48" s="12">
        <v>1937770</v>
      </c>
      <c r="S48" s="12">
        <v>45228</v>
      </c>
      <c r="T48" s="12">
        <v>1052093</v>
      </c>
      <c r="U48" s="12">
        <f t="shared" si="13"/>
        <v>168272471</v>
      </c>
      <c r="V48" s="28"/>
      <c r="W48" s="73">
        <f t="shared" si="3"/>
        <v>167175150</v>
      </c>
      <c r="X48" s="28"/>
      <c r="Y48" s="71">
        <f t="shared" si="9"/>
        <v>167175150</v>
      </c>
      <c r="Z48" s="28"/>
      <c r="AA48" s="28"/>
      <c r="AB48" s="28"/>
      <c r="AC48" s="28"/>
      <c r="AD48" s="28"/>
      <c r="AE48" s="28"/>
      <c r="AF48" s="28"/>
      <c r="AG48" s="28"/>
      <c r="AH48" s="28"/>
    </row>
    <row r="49" spans="1:34" s="18" customFormat="1" ht="22.5" customHeight="1">
      <c r="A49" s="27"/>
      <c r="B49" s="32" t="s">
        <v>79</v>
      </c>
      <c r="C49" s="33"/>
      <c r="D49" s="34" t="s">
        <v>19</v>
      </c>
      <c r="F49" s="14">
        <v>5000</v>
      </c>
      <c r="G49" s="14">
        <v>2000</v>
      </c>
      <c r="H49" s="14">
        <v>3000</v>
      </c>
      <c r="I49" s="14">
        <v>10000</v>
      </c>
      <c r="J49" s="14">
        <v>10000</v>
      </c>
      <c r="K49" s="14">
        <v>100000</v>
      </c>
      <c r="L49" s="14">
        <v>10000</v>
      </c>
      <c r="M49" s="14">
        <v>10000</v>
      </c>
      <c r="N49" s="14">
        <v>10000</v>
      </c>
      <c r="O49" s="14">
        <v>10000</v>
      </c>
      <c r="P49" s="14">
        <v>10000</v>
      </c>
      <c r="Q49" s="14">
        <v>9999</v>
      </c>
      <c r="R49" s="14">
        <v>10000</v>
      </c>
      <c r="S49" s="14">
        <v>5000</v>
      </c>
      <c r="T49" s="14">
        <v>10000</v>
      </c>
      <c r="U49" s="14">
        <f t="shared" si="13"/>
        <v>214999</v>
      </c>
      <c r="V49" s="28"/>
      <c r="W49" s="73">
        <f t="shared" si="3"/>
        <v>199999</v>
      </c>
      <c r="X49" s="28"/>
      <c r="Y49" s="71">
        <f t="shared" si="9"/>
        <v>199999</v>
      </c>
      <c r="Z49" s="28"/>
      <c r="AA49" s="28"/>
      <c r="AB49" s="28"/>
      <c r="AC49" s="28"/>
      <c r="AD49" s="28"/>
      <c r="AE49" s="28"/>
      <c r="AF49" s="28"/>
      <c r="AG49" s="28"/>
      <c r="AH49" s="28"/>
    </row>
    <row r="50" spans="6:34" ht="25.5" customHeight="1"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4"/>
      <c r="V50" s="2"/>
      <c r="W50" s="2"/>
      <c r="X50" s="7"/>
      <c r="Y50" s="7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 hidden="1"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>
        <f>+S9-S25</f>
        <v>0</v>
      </c>
      <c r="T51" s="11">
        <f>+T9-T25</f>
        <v>0</v>
      </c>
      <c r="U51" s="4">
        <f>+U9-U25</f>
        <v>0</v>
      </c>
      <c r="V51" s="4">
        <f>+V9-V25</f>
        <v>0</v>
      </c>
      <c r="W51" s="4">
        <f>+W9-W25</f>
        <v>0</v>
      </c>
      <c r="X51" s="7"/>
      <c r="Y51" s="7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4"/>
      <c r="V52" s="2"/>
      <c r="W52" s="2"/>
      <c r="X52" s="7"/>
      <c r="Y52" s="7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4"/>
      <c r="V53" s="2"/>
      <c r="W53" s="2"/>
      <c r="X53" s="7"/>
      <c r="Y53" s="7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4"/>
      <c r="V54" s="2"/>
      <c r="W54" s="2"/>
      <c r="X54" s="7"/>
      <c r="Y54" s="7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4"/>
      <c r="V55" s="2"/>
      <c r="W55" s="2"/>
      <c r="X55" s="7"/>
      <c r="Y55" s="7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  <c r="V56" s="2"/>
      <c r="W56" s="2"/>
      <c r="X56" s="7"/>
      <c r="Y56" s="7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  <c r="V57" s="2"/>
      <c r="W57" s="2"/>
      <c r="X57" s="7"/>
      <c r="Y57" s="7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2"/>
      <c r="V58" s="2"/>
      <c r="W58" s="2"/>
      <c r="X58" s="7"/>
      <c r="Y58" s="7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  <c r="V59" s="2"/>
      <c r="W59" s="2"/>
      <c r="X59" s="7"/>
      <c r="Y59" s="72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"/>
      <c r="V60" s="2"/>
      <c r="W60" s="2"/>
      <c r="X60" s="7"/>
      <c r="Y60" s="72"/>
      <c r="Z60" s="2"/>
      <c r="AA60" s="2"/>
      <c r="AB60" s="2"/>
      <c r="AC60" s="2"/>
      <c r="AD60" s="2"/>
      <c r="AE60" s="2"/>
      <c r="AF60" s="2"/>
      <c r="AG60" s="2"/>
      <c r="AH60" s="2"/>
    </row>
    <row r="61" spans="6:34" ht="18" customHeight="1"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2"/>
      <c r="V61" s="2"/>
      <c r="W61" s="2"/>
      <c r="X61" s="7"/>
      <c r="Y61" s="72"/>
      <c r="Z61" s="2"/>
      <c r="AA61" s="2"/>
      <c r="AB61" s="2"/>
      <c r="AC61" s="2"/>
      <c r="AD61" s="2"/>
      <c r="AE61" s="2"/>
      <c r="AF61" s="2"/>
      <c r="AG61" s="2"/>
      <c r="AH61" s="2"/>
    </row>
    <row r="62" spans="6:34" ht="18" customHeight="1"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2"/>
      <c r="V62" s="2"/>
      <c r="W62" s="2"/>
      <c r="X62" s="7"/>
      <c r="Y62" s="72"/>
      <c r="Z62" s="2"/>
      <c r="AA62" s="2"/>
      <c r="AB62" s="2"/>
      <c r="AC62" s="2"/>
      <c r="AD62" s="2"/>
      <c r="AE62" s="2"/>
      <c r="AF62" s="2"/>
      <c r="AG62" s="2"/>
      <c r="AH62" s="2"/>
    </row>
    <row r="63" spans="6:34" ht="18" customHeight="1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2"/>
      <c r="V63" s="2"/>
      <c r="W63" s="2"/>
      <c r="X63" s="7"/>
      <c r="Y63" s="72"/>
      <c r="Z63" s="2"/>
      <c r="AA63" s="2"/>
      <c r="AB63" s="2"/>
      <c r="AC63" s="2"/>
      <c r="AD63" s="2"/>
      <c r="AE63" s="2"/>
      <c r="AF63" s="2"/>
      <c r="AG63" s="2"/>
      <c r="AH63" s="2"/>
    </row>
    <row r="64" spans="6:34" ht="18" customHeight="1"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2"/>
      <c r="V64" s="2"/>
      <c r="W64" s="2"/>
      <c r="X64" s="7"/>
      <c r="Y64" s="72"/>
      <c r="Z64" s="2"/>
      <c r="AA64" s="2"/>
      <c r="AB64" s="2"/>
      <c r="AC64" s="2"/>
      <c r="AD64" s="2"/>
      <c r="AE64" s="2"/>
      <c r="AF64" s="2"/>
      <c r="AG64" s="2"/>
      <c r="AH64" s="2"/>
    </row>
    <row r="65" spans="6:34" ht="18" customHeight="1"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2"/>
      <c r="V65" s="2"/>
      <c r="W65" s="2"/>
      <c r="X65" s="7"/>
      <c r="Y65" s="72"/>
      <c r="Z65" s="2"/>
      <c r="AA65" s="2"/>
      <c r="AB65" s="2"/>
      <c r="AC65" s="2"/>
      <c r="AD65" s="2"/>
      <c r="AE65" s="2"/>
      <c r="AF65" s="2"/>
      <c r="AG65" s="2"/>
      <c r="AH65" s="2"/>
    </row>
    <row r="66" spans="6:34" ht="18" customHeight="1"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2"/>
      <c r="V66" s="2"/>
      <c r="W66" s="2"/>
      <c r="X66" s="7"/>
      <c r="Y66" s="72"/>
      <c r="Z66" s="2"/>
      <c r="AA66" s="2"/>
      <c r="AB66" s="2"/>
      <c r="AC66" s="2"/>
      <c r="AD66" s="2"/>
      <c r="AE66" s="2"/>
      <c r="AF66" s="2"/>
      <c r="AG66" s="2"/>
      <c r="AH66" s="2"/>
    </row>
    <row r="67" spans="6:34" ht="18" customHeight="1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2"/>
      <c r="V67" s="2"/>
      <c r="W67" s="2"/>
      <c r="X67" s="7"/>
      <c r="Y67" s="72"/>
      <c r="Z67" s="2"/>
      <c r="AA67" s="2"/>
      <c r="AB67" s="2"/>
      <c r="AC67" s="2"/>
      <c r="AD67" s="2"/>
      <c r="AE67" s="2"/>
      <c r="AF67" s="2"/>
      <c r="AG67" s="2"/>
      <c r="AH67" s="2"/>
    </row>
    <row r="68" spans="6:34" ht="18" customHeight="1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2"/>
      <c r="V68" s="2"/>
      <c r="W68" s="2"/>
      <c r="X68" s="7"/>
      <c r="Y68" s="72"/>
      <c r="Z68" s="2"/>
      <c r="AA68" s="2"/>
      <c r="AB68" s="2"/>
      <c r="AC68" s="2"/>
      <c r="AD68" s="2"/>
      <c r="AE68" s="2"/>
      <c r="AF68" s="2"/>
      <c r="AG68" s="2"/>
      <c r="AH68" s="2"/>
    </row>
    <row r="69" spans="6:34" ht="18" customHeight="1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2"/>
      <c r="V69" s="2"/>
      <c r="W69" s="2"/>
      <c r="X69" s="7"/>
      <c r="Y69" s="72"/>
      <c r="Z69" s="2"/>
      <c r="AA69" s="2"/>
      <c r="AB69" s="2"/>
      <c r="AC69" s="2"/>
      <c r="AD69" s="2"/>
      <c r="AE69" s="2"/>
      <c r="AF69" s="2"/>
      <c r="AG69" s="2"/>
      <c r="AH69" s="2"/>
    </row>
    <row r="70" spans="6:34" ht="18" customHeight="1"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2"/>
      <c r="V70" s="2"/>
      <c r="W70" s="2"/>
      <c r="X70" s="7"/>
      <c r="Y70" s="72"/>
      <c r="Z70" s="2"/>
      <c r="AA70" s="2"/>
      <c r="AB70" s="2"/>
      <c r="AC70" s="2"/>
      <c r="AD70" s="2"/>
      <c r="AE70" s="2"/>
      <c r="AF70" s="2"/>
      <c r="AG70" s="2"/>
      <c r="AH70" s="2"/>
    </row>
    <row r="71" spans="6:34" ht="18" customHeight="1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2"/>
      <c r="V71" s="2"/>
      <c r="W71" s="2"/>
      <c r="X71" s="7"/>
      <c r="Y71" s="72"/>
      <c r="Z71" s="2"/>
      <c r="AA71" s="2"/>
      <c r="AB71" s="2"/>
      <c r="AC71" s="2"/>
      <c r="AD71" s="2"/>
      <c r="AE71" s="2"/>
      <c r="AF71" s="2"/>
      <c r="AG71" s="2"/>
      <c r="AH71" s="2"/>
    </row>
    <row r="72" spans="6:34" ht="18" customHeight="1"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2"/>
      <c r="V72" s="2"/>
      <c r="W72" s="2"/>
      <c r="X72" s="7"/>
      <c r="Y72" s="72"/>
      <c r="Z72" s="2"/>
      <c r="AA72" s="2"/>
      <c r="AB72" s="2"/>
      <c r="AC72" s="2"/>
      <c r="AD72" s="2"/>
      <c r="AE72" s="2"/>
      <c r="AF72" s="2"/>
      <c r="AG72" s="2"/>
      <c r="AH72" s="2"/>
    </row>
    <row r="73" spans="22:34" ht="18" customHeight="1">
      <c r="V73" s="2"/>
      <c r="W73" s="2"/>
      <c r="X73" s="7"/>
      <c r="Y73" s="72"/>
      <c r="Z73" s="2"/>
      <c r="AA73" s="2"/>
      <c r="AB73" s="2"/>
      <c r="AC73" s="2"/>
      <c r="AD73" s="2"/>
      <c r="AE73" s="2"/>
      <c r="AF73" s="2"/>
      <c r="AG73" s="2"/>
      <c r="AH73" s="2"/>
    </row>
    <row r="74" spans="22:34" ht="18" customHeight="1">
      <c r="V74" s="2"/>
      <c r="W74" s="2"/>
      <c r="X74" s="7"/>
      <c r="Y74" s="72"/>
      <c r="Z74" s="2"/>
      <c r="AA74" s="2"/>
      <c r="AB74" s="2"/>
      <c r="AC74" s="2"/>
      <c r="AD74" s="2"/>
      <c r="AE74" s="2"/>
      <c r="AF74" s="2"/>
      <c r="AG74" s="2"/>
      <c r="AH74" s="2"/>
    </row>
    <row r="75" spans="22:34" ht="18" customHeight="1">
      <c r="V75" s="2"/>
      <c r="W75" s="2"/>
      <c r="X75" s="7"/>
      <c r="Y75" s="72"/>
      <c r="Z75" s="2"/>
      <c r="AA75" s="2"/>
      <c r="AB75" s="2"/>
      <c r="AC75" s="2"/>
      <c r="AD75" s="2"/>
      <c r="AE75" s="2"/>
      <c r="AF75" s="2"/>
      <c r="AG75" s="2"/>
      <c r="AH75" s="2"/>
    </row>
    <row r="76" spans="22:34" ht="18" customHeight="1">
      <c r="V76" s="2"/>
      <c r="W76" s="2"/>
      <c r="X76" s="7"/>
      <c r="Y76" s="72"/>
      <c r="Z76" s="2"/>
      <c r="AA76" s="2"/>
      <c r="AB76" s="2"/>
      <c r="AC76" s="2"/>
      <c r="AD76" s="2"/>
      <c r="AE76" s="2"/>
      <c r="AF76" s="2"/>
      <c r="AG76" s="2"/>
      <c r="AH76" s="2"/>
    </row>
    <row r="77" spans="22:34" ht="18" customHeight="1">
      <c r="V77" s="2"/>
      <c r="W77" s="2"/>
      <c r="X77" s="7"/>
      <c r="Y77" s="72"/>
      <c r="Z77" s="2"/>
      <c r="AA77" s="2"/>
      <c r="AB77" s="2"/>
      <c r="AC77" s="2"/>
      <c r="AD77" s="2"/>
      <c r="AE77" s="2"/>
      <c r="AF77" s="2"/>
      <c r="AG77" s="2"/>
      <c r="AH77" s="2"/>
    </row>
    <row r="78" spans="22:34" ht="18" customHeight="1">
      <c r="V78" s="2"/>
      <c r="W78" s="2"/>
      <c r="X78" s="7"/>
      <c r="Y78" s="72"/>
      <c r="Z78" s="2"/>
      <c r="AA78" s="2"/>
      <c r="AB78" s="2"/>
      <c r="AC78" s="2"/>
      <c r="AD78" s="2"/>
      <c r="AE78" s="2"/>
      <c r="AF78" s="2"/>
      <c r="AG78" s="2"/>
      <c r="AH78" s="2"/>
    </row>
    <row r="79" spans="22:34" ht="18" customHeight="1">
      <c r="V79" s="2"/>
      <c r="W79" s="2"/>
      <c r="X79" s="7"/>
      <c r="Y79" s="7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7"/>
      <c r="Y80" s="7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7"/>
      <c r="Y81" s="7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7"/>
      <c r="Y82" s="7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7"/>
      <c r="Y83" s="7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7"/>
      <c r="Y84" s="7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7"/>
      <c r="Y85" s="7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7"/>
      <c r="Y86" s="7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7"/>
      <c r="Y87" s="7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7"/>
      <c r="Y88" s="7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7"/>
      <c r="Y89" s="7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7"/>
      <c r="Y90" s="7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7"/>
      <c r="Y91" s="72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>
      <c r="V92" s="2"/>
      <c r="W92" s="2"/>
      <c r="X92" s="7"/>
      <c r="Y92" s="72"/>
      <c r="Z92" s="2"/>
      <c r="AA92" s="2"/>
      <c r="AB92" s="2"/>
      <c r="AC92" s="2"/>
      <c r="AD92" s="2"/>
      <c r="AE92" s="2"/>
      <c r="AF92" s="2"/>
      <c r="AG92" s="2"/>
      <c r="AH92" s="2"/>
    </row>
    <row r="93" spans="22:34" ht="18" customHeight="1">
      <c r="V93" s="2"/>
      <c r="W93" s="2"/>
      <c r="X93" s="7"/>
      <c r="Y93" s="72"/>
      <c r="Z93" s="2"/>
      <c r="AA93" s="2"/>
      <c r="AB93" s="2"/>
      <c r="AC93" s="2"/>
      <c r="AD93" s="2"/>
      <c r="AE93" s="2"/>
      <c r="AF93" s="2"/>
      <c r="AG93" s="2"/>
      <c r="AH93" s="2"/>
    </row>
    <row r="94" spans="22:34" ht="18" customHeight="1">
      <c r="V94" s="2"/>
      <c r="W94" s="2"/>
      <c r="X94" s="7"/>
      <c r="Y94" s="72"/>
      <c r="Z94" s="2"/>
      <c r="AA94" s="2"/>
      <c r="AB94" s="2"/>
      <c r="AC94" s="2"/>
      <c r="AD94" s="2"/>
      <c r="AE94" s="2"/>
      <c r="AF94" s="2"/>
      <c r="AG94" s="2"/>
      <c r="AH94" s="2"/>
    </row>
    <row r="95" spans="22:34" ht="18" customHeight="1">
      <c r="V95" s="2"/>
      <c r="W95" s="2"/>
      <c r="X95" s="7"/>
      <c r="Y95" s="72"/>
      <c r="Z95" s="2"/>
      <c r="AA95" s="2"/>
      <c r="AB95" s="2"/>
      <c r="AC95" s="2"/>
      <c r="AD95" s="2"/>
      <c r="AE95" s="2"/>
      <c r="AF95" s="2"/>
      <c r="AG95" s="2"/>
      <c r="AH95" s="2"/>
    </row>
    <row r="96" spans="22:34" ht="18" customHeight="1">
      <c r="V96" s="2"/>
      <c r="W96" s="2"/>
      <c r="X96" s="7"/>
      <c r="Y96" s="72"/>
      <c r="Z96" s="2"/>
      <c r="AA96" s="2"/>
      <c r="AB96" s="2"/>
      <c r="AC96" s="2"/>
      <c r="AD96" s="2"/>
      <c r="AE96" s="2"/>
      <c r="AF96" s="2"/>
      <c r="AG96" s="2"/>
      <c r="AH96" s="2"/>
    </row>
    <row r="97" spans="22:34" ht="18" customHeight="1">
      <c r="V97" s="2"/>
      <c r="W97" s="2"/>
      <c r="X97" s="7"/>
      <c r="Y97" s="72"/>
      <c r="Z97" s="2"/>
      <c r="AA97" s="2"/>
      <c r="AB97" s="2"/>
      <c r="AC97" s="2"/>
      <c r="AD97" s="2"/>
      <c r="AE97" s="2"/>
      <c r="AF97" s="2"/>
      <c r="AG97" s="2"/>
      <c r="AH97" s="2"/>
    </row>
    <row r="98" spans="22:34" ht="18" customHeight="1">
      <c r="V98" s="2"/>
      <c r="W98" s="2"/>
      <c r="X98" s="7"/>
      <c r="Y98" s="72"/>
      <c r="Z98" s="2"/>
      <c r="AA98" s="2"/>
      <c r="AB98" s="2"/>
      <c r="AC98" s="2"/>
      <c r="AD98" s="2"/>
      <c r="AE98" s="2"/>
      <c r="AF98" s="2"/>
      <c r="AG98" s="2"/>
      <c r="AH98" s="2"/>
    </row>
    <row r="99" spans="22:34" ht="18" customHeight="1">
      <c r="V99" s="2"/>
      <c r="W99" s="2"/>
      <c r="X99" s="7"/>
      <c r="Y99" s="72"/>
      <c r="Z99" s="2"/>
      <c r="AA99" s="2"/>
      <c r="AB99" s="2"/>
      <c r="AC99" s="2"/>
      <c r="AD99" s="2"/>
      <c r="AE99" s="2"/>
      <c r="AF99" s="2"/>
      <c r="AG99" s="2"/>
      <c r="AH99" s="2"/>
    </row>
    <row r="100" spans="22:34" ht="18" customHeight="1">
      <c r="V100" s="2"/>
      <c r="W100" s="2"/>
      <c r="X100" s="7"/>
      <c r="Y100" s="7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22:34" ht="18" customHeight="1">
      <c r="V101" s="2"/>
      <c r="W101" s="2"/>
      <c r="X101" s="7"/>
      <c r="Y101" s="7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22:34" ht="18" customHeight="1">
      <c r="V102" s="2"/>
      <c r="W102" s="2"/>
      <c r="X102" s="7"/>
      <c r="Y102" s="7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22:34" ht="18" customHeight="1">
      <c r="V103" s="2"/>
      <c r="W103" s="2"/>
      <c r="X103" s="7"/>
      <c r="Y103" s="7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22:34" ht="18" customHeight="1">
      <c r="V104" s="2"/>
      <c r="W104" s="2"/>
      <c r="X104" s="7"/>
      <c r="Y104" s="72"/>
      <c r="Z104" s="2"/>
      <c r="AA104" s="2"/>
      <c r="AB104" s="2"/>
      <c r="AC104" s="2"/>
      <c r="AD104" s="2"/>
      <c r="AE104" s="2"/>
      <c r="AF104" s="2"/>
      <c r="AG104" s="2"/>
      <c r="AH104" s="2"/>
    </row>
  </sheetData>
  <sheetProtection/>
  <mergeCells count="2">
    <mergeCell ref="K3:O3"/>
    <mergeCell ref="J2:O2"/>
  </mergeCells>
  <printOptions/>
  <pageMargins left="0.5511811023622047" right="0.15748031496062992" top="0.7086614173228347" bottom="0.35433070866141736" header="0.31496062992125984" footer="0.31496062992125984"/>
  <pageSetup fitToHeight="0" horizontalDpi="600" verticalDpi="600" orientation="landscape" paperSize="122" scale="37" r:id="rId2"/>
  <colBreaks count="1" manualBreakCount="1">
    <brk id="2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F111"/>
  <sheetViews>
    <sheetView tabSelected="1" zoomScale="70" zoomScaleNormal="70" zoomScalePageLayoutView="0" workbookViewId="0" topLeftCell="A1">
      <selection activeCell="O17" sqref="O17"/>
    </sheetView>
  </sheetViews>
  <sheetFormatPr defaultColWidth="9.625" defaultRowHeight="18" customHeight="1"/>
  <cols>
    <col min="1" max="1" width="2.25390625" style="1" customWidth="1"/>
    <col min="2" max="2" width="7.25390625" style="16" customWidth="1"/>
    <col min="3" max="3" width="0.875" style="16" customWidth="1"/>
    <col min="4" max="4" width="37.25390625" style="16" customWidth="1"/>
    <col min="5" max="5" width="0.875" style="16" customWidth="1"/>
    <col min="6" max="6" width="13.50390625" style="16" customWidth="1"/>
    <col min="7" max="8" width="13.25390625" style="16" customWidth="1"/>
    <col min="9" max="9" width="14.50390625" style="16" customWidth="1"/>
    <col min="10" max="10" width="16.00390625" style="16" customWidth="1"/>
    <col min="11" max="11" width="18.125" style="16" customWidth="1"/>
    <col min="12" max="12" width="15.00390625" style="16" customWidth="1"/>
    <col min="13" max="13" width="14.625" style="16" customWidth="1"/>
    <col min="14" max="14" width="15.875" style="16" customWidth="1"/>
    <col min="15" max="15" width="16.375" style="16" customWidth="1"/>
    <col min="16" max="16" width="14.625" style="16" customWidth="1"/>
    <col min="17" max="17" width="16.375" style="16" customWidth="1"/>
    <col min="18" max="18" width="15.00390625" style="16" customWidth="1"/>
    <col min="19" max="19" width="13.125" style="16" customWidth="1"/>
    <col min="20" max="20" width="15.00390625" style="16" customWidth="1"/>
    <col min="21" max="21" width="18.125" style="1" customWidth="1"/>
    <col min="22" max="22" width="2.50390625" style="1" hidden="1" customWidth="1"/>
    <col min="23" max="23" width="20.75390625" style="1" hidden="1" customWidth="1"/>
    <col min="24" max="24" width="9.625" style="1" hidden="1" customWidth="1"/>
    <col min="25" max="25" width="16.75390625" style="1" hidden="1" customWidth="1"/>
    <col min="26" max="26" width="17.625" style="1" hidden="1" customWidth="1"/>
    <col min="27" max="28" width="9.625" style="1" hidden="1" customWidth="1"/>
    <col min="29" max="29" width="17.75390625" style="1" hidden="1" customWidth="1"/>
    <col min="30" max="30" width="14.625" style="1" hidden="1" customWidth="1"/>
    <col min="31" max="32" width="0" style="1" hidden="1" customWidth="1"/>
    <col min="33" max="16384" width="9.625" style="1" customWidth="1"/>
  </cols>
  <sheetData>
    <row r="1" spans="4:18" ht="18" customHeight="1">
      <c r="D1" s="55">
        <v>1000</v>
      </c>
      <c r="P1" s="20"/>
      <c r="Q1" s="20"/>
      <c r="R1" s="20"/>
    </row>
    <row r="2" spans="2:21" ht="18" customHeight="1">
      <c r="B2" s="35"/>
      <c r="F2" s="36"/>
      <c r="G2" s="36"/>
      <c r="H2" s="36"/>
      <c r="I2" s="36"/>
      <c r="J2" s="78" t="s">
        <v>108</v>
      </c>
      <c r="K2" s="78"/>
      <c r="L2" s="78"/>
      <c r="M2" s="78"/>
      <c r="N2" s="78"/>
      <c r="O2" s="78"/>
      <c r="P2" s="36"/>
      <c r="Q2" s="36"/>
      <c r="R2" s="36"/>
      <c r="S2" s="36"/>
      <c r="T2" s="36"/>
      <c r="U2" s="8"/>
    </row>
    <row r="3" spans="2:21" ht="18" customHeight="1">
      <c r="B3" s="35"/>
      <c r="F3" s="37"/>
      <c r="G3" s="37"/>
      <c r="H3" s="37"/>
      <c r="I3" s="37"/>
      <c r="J3" s="37"/>
      <c r="K3" s="79" t="s">
        <v>104</v>
      </c>
      <c r="L3" s="79"/>
      <c r="M3" s="79"/>
      <c r="N3" s="79"/>
      <c r="O3" s="79"/>
      <c r="P3" s="37"/>
      <c r="Q3" s="37"/>
      <c r="R3" s="37"/>
      <c r="S3" s="37"/>
      <c r="T3" s="37"/>
      <c r="U3" s="9"/>
    </row>
    <row r="4" spans="2:24" ht="18" customHeight="1">
      <c r="B4" s="38"/>
      <c r="S4" s="20"/>
      <c r="T4" s="20"/>
      <c r="U4" s="20"/>
      <c r="V4" s="16"/>
      <c r="W4" s="16"/>
      <c r="X4" s="16"/>
    </row>
    <row r="5" spans="2:24" ht="18" customHeight="1">
      <c r="B5" s="38"/>
      <c r="S5" s="20"/>
      <c r="T5" s="20"/>
      <c r="U5" s="20"/>
      <c r="V5" s="16"/>
      <c r="W5" s="16"/>
      <c r="X5" s="16"/>
    </row>
    <row r="6" s="16" customFormat="1" ht="18" customHeight="1">
      <c r="B6" s="30"/>
    </row>
    <row r="7" spans="2:23" s="16" customFormat="1" ht="18" customHeight="1">
      <c r="B7" s="17"/>
      <c r="E7" s="18"/>
      <c r="F7" s="15" t="s">
        <v>53</v>
      </c>
      <c r="G7" s="15" t="s">
        <v>54</v>
      </c>
      <c r="H7" s="15" t="s">
        <v>55</v>
      </c>
      <c r="I7" s="15" t="s">
        <v>65</v>
      </c>
      <c r="J7" s="15" t="s">
        <v>66</v>
      </c>
      <c r="K7" s="15" t="s">
        <v>56</v>
      </c>
      <c r="L7" s="15" t="s">
        <v>57</v>
      </c>
      <c r="M7" s="15" t="s">
        <v>58</v>
      </c>
      <c r="N7" s="15" t="s">
        <v>60</v>
      </c>
      <c r="O7" s="15" t="s">
        <v>80</v>
      </c>
      <c r="P7" s="15" t="s">
        <v>61</v>
      </c>
      <c r="Q7" s="15" t="s">
        <v>59</v>
      </c>
      <c r="R7" s="15" t="s">
        <v>62</v>
      </c>
      <c r="S7" s="15" t="s">
        <v>63</v>
      </c>
      <c r="T7" s="15" t="s">
        <v>49</v>
      </c>
      <c r="U7" s="19" t="s">
        <v>50</v>
      </c>
      <c r="W7" s="16" t="s">
        <v>69</v>
      </c>
    </row>
    <row r="8" spans="2:30" s="16" customFormat="1" ht="18" customHeight="1">
      <c r="B8" s="21"/>
      <c r="E8" s="18"/>
      <c r="F8" s="10" t="s">
        <v>81</v>
      </c>
      <c r="G8" s="10" t="s">
        <v>82</v>
      </c>
      <c r="H8" s="10" t="s">
        <v>83</v>
      </c>
      <c r="I8" s="10" t="s">
        <v>84</v>
      </c>
      <c r="J8" s="10" t="s">
        <v>85</v>
      </c>
      <c r="K8" s="10" t="s">
        <v>86</v>
      </c>
      <c r="L8" s="10" t="s">
        <v>87</v>
      </c>
      <c r="M8" s="10" t="s">
        <v>88</v>
      </c>
      <c r="N8" s="10" t="s">
        <v>89</v>
      </c>
      <c r="O8" s="10" t="s">
        <v>90</v>
      </c>
      <c r="P8" s="10" t="s">
        <v>91</v>
      </c>
      <c r="Q8" s="10" t="s">
        <v>99</v>
      </c>
      <c r="R8" s="10" t="s">
        <v>92</v>
      </c>
      <c r="S8" s="10" t="s">
        <v>93</v>
      </c>
      <c r="T8" s="10" t="s">
        <v>94</v>
      </c>
      <c r="U8" s="22" t="s">
        <v>64</v>
      </c>
      <c r="W8" s="16" t="s">
        <v>70</v>
      </c>
      <c r="Z8" s="51" t="s">
        <v>106</v>
      </c>
      <c r="AD8" s="16">
        <v>1000</v>
      </c>
    </row>
    <row r="9" spans="1:32" s="52" customFormat="1" ht="24.75" customHeight="1">
      <c r="A9" s="44"/>
      <c r="B9" s="45" t="s">
        <v>0</v>
      </c>
      <c r="C9" s="46"/>
      <c r="D9" s="47" t="s">
        <v>1</v>
      </c>
      <c r="E9" s="48"/>
      <c r="F9" s="49">
        <f aca="true" t="shared" si="0" ref="F9:T9">SUM(F11,F12,F13,F14,F19,F20,F21,F22,F23,F24,F10)</f>
        <v>4244804.449</v>
      </c>
      <c r="G9" s="49">
        <f t="shared" si="0"/>
        <v>1792859.8409999998</v>
      </c>
      <c r="H9" s="49">
        <f t="shared" si="0"/>
        <v>4777777.0770000005</v>
      </c>
      <c r="I9" s="49">
        <f t="shared" si="0"/>
        <v>9625317.2</v>
      </c>
      <c r="J9" s="49">
        <f t="shared" si="0"/>
        <v>57467030.736</v>
      </c>
      <c r="K9" s="49">
        <f t="shared" si="0"/>
        <v>568106544.992</v>
      </c>
      <c r="L9" s="49">
        <f t="shared" si="0"/>
        <v>41287847.274000004</v>
      </c>
      <c r="M9" s="49">
        <f t="shared" si="0"/>
        <v>48842408.351</v>
      </c>
      <c r="N9" s="49">
        <f t="shared" si="0"/>
        <v>-19605336.945</v>
      </c>
      <c r="O9" s="49">
        <f t="shared" si="0"/>
        <v>62746936.68800001</v>
      </c>
      <c r="P9" s="49">
        <f t="shared" si="0"/>
        <v>11069937.615999999</v>
      </c>
      <c r="Q9" s="49">
        <f>SUM(Q11,Q12,Q13,Q14,Q19,Q20,Q21,Q22,Q23,Q24,Q10)</f>
        <v>493918433.594</v>
      </c>
      <c r="R9" s="49">
        <f t="shared" si="0"/>
        <v>8278315.84</v>
      </c>
      <c r="S9" s="49">
        <f t="shared" si="0"/>
        <v>1376094</v>
      </c>
      <c r="T9" s="49">
        <f t="shared" si="0"/>
        <v>7092433</v>
      </c>
      <c r="U9" s="49">
        <f>SUM(U11,U12,U13,U14,U19,U20,U21,U22,U24,U10,U23)</f>
        <v>1301021403.7129998</v>
      </c>
      <c r="V9" s="50"/>
      <c r="W9" s="50">
        <f>SUM(W11,W10,W12,W13,W14,W19,W20,W21,W22,W24,W23)</f>
        <v>1292552876.7129998</v>
      </c>
      <c r="X9" s="51"/>
      <c r="Y9" s="50" t="e">
        <f>SUM(Y11,Y10,Y12,Y13,Y14,Y19,Y20,Y21,Y22,Y24,Y23)</f>
        <v>#REF!</v>
      </c>
      <c r="Z9" s="28" t="e">
        <f aca="true" t="shared" si="1" ref="Z9:Z49">+W9+Y9</f>
        <v>#REF!</v>
      </c>
      <c r="AA9" s="51"/>
      <c r="AB9" s="51"/>
      <c r="AC9" s="51" t="e">
        <f>+(U9-S9-T9)+#REF!</f>
        <v>#REF!</v>
      </c>
      <c r="AD9" s="51"/>
      <c r="AE9" s="51"/>
      <c r="AF9" s="51"/>
    </row>
    <row r="10" spans="1:32" s="18" customFormat="1" ht="22.5" customHeight="1">
      <c r="A10" s="27"/>
      <c r="B10" s="25" t="s">
        <v>37</v>
      </c>
      <c r="D10" s="26" t="s">
        <v>14</v>
      </c>
      <c r="F10" s="12">
        <f>'EJEC NO IMPRIMIR'!F10/'EJEC REGULAR'!$D$1</f>
        <v>0</v>
      </c>
      <c r="G10" s="12">
        <f>'EJEC NO IMPRIMIR'!G10/'EJEC REGULAR'!$D$1</f>
        <v>0</v>
      </c>
      <c r="H10" s="12">
        <f>'EJEC NO IMPRIMIR'!H10/'EJEC REGULAR'!$D$1</f>
        <v>0</v>
      </c>
      <c r="I10" s="12">
        <f>'EJEC NO IMPRIMIR'!I10/'EJEC REGULAR'!$D$1</f>
        <v>0</v>
      </c>
      <c r="J10" s="12">
        <f>'EJEC NO IMPRIMIR'!J10/'EJEC REGULAR'!$D$1</f>
        <v>0</v>
      </c>
      <c r="K10" s="12">
        <f>'EJEC NO IMPRIMIR'!K10/'EJEC REGULAR'!$D$1</f>
        <v>0</v>
      </c>
      <c r="L10" s="12">
        <f>'EJEC NO IMPRIMIR'!L10/'EJEC REGULAR'!$D$1</f>
        <v>0</v>
      </c>
      <c r="M10" s="12">
        <f>'EJEC NO IMPRIMIR'!M10/'EJEC REGULAR'!$D$1</f>
        <v>0</v>
      </c>
      <c r="N10" s="12">
        <f>'EJEC NO IMPRIMIR'!N10/'EJEC REGULAR'!$D$1</f>
        <v>0</v>
      </c>
      <c r="O10" s="12">
        <f>'EJEC NO IMPRIMIR'!O10/'EJEC REGULAR'!$D$1</f>
        <v>0</v>
      </c>
      <c r="P10" s="12">
        <f>'EJEC NO IMPRIMIR'!P10/'EJEC REGULAR'!$D$1</f>
        <v>0</v>
      </c>
      <c r="Q10" s="12">
        <f>'EJEC NO IMPRIMIR'!Q10/'EJEC REGULAR'!$D$1</f>
        <v>0</v>
      </c>
      <c r="R10" s="12">
        <f>'EJEC NO IMPRIMIR'!R10/'EJEC REGULAR'!$D$1</f>
        <v>0</v>
      </c>
      <c r="S10" s="12">
        <f>'EJEC NO IMPRIMIR'!S10/'EJEC REGULAR'!$D$1</f>
        <v>297685</v>
      </c>
      <c r="T10" s="12">
        <f>'EJEC NO IMPRIMIR'!T10/'EJEC REGULAR'!$D$1</f>
        <v>0</v>
      </c>
      <c r="U10" s="12">
        <f>SUM(F10:T10)</f>
        <v>297685</v>
      </c>
      <c r="V10" s="28"/>
      <c r="W10" s="5">
        <f>+U10-T10-S10</f>
        <v>0</v>
      </c>
      <c r="X10" s="28"/>
      <c r="Y10" s="28"/>
      <c r="Z10" s="28">
        <f>+W10+Y10</f>
        <v>0</v>
      </c>
      <c r="AA10" s="28"/>
      <c r="AB10" s="28"/>
      <c r="AC10" s="28"/>
      <c r="AD10" s="28"/>
      <c r="AE10" s="28"/>
      <c r="AF10" s="28"/>
    </row>
    <row r="11" spans="1:32" s="18" customFormat="1" ht="22.5" customHeight="1">
      <c r="A11" s="27"/>
      <c r="B11" s="25" t="s">
        <v>21</v>
      </c>
      <c r="D11" s="26" t="s">
        <v>22</v>
      </c>
      <c r="F11" s="12">
        <f>'EJEC NO IMPRIMIR'!F11/'EJEC REGULAR'!$D$1</f>
        <v>935.21</v>
      </c>
      <c r="G11" s="12">
        <f>'EJEC NO IMPRIMIR'!G11/'EJEC REGULAR'!$D$1</f>
        <v>449.491</v>
      </c>
      <c r="H11" s="12">
        <f>'EJEC NO IMPRIMIR'!H11/'EJEC REGULAR'!$D$1</f>
        <v>5058.186</v>
      </c>
      <c r="I11" s="12">
        <f>'EJEC NO IMPRIMIR'!I11/'EJEC REGULAR'!$D$1</f>
        <v>13611.802</v>
      </c>
      <c r="J11" s="12">
        <f>'EJEC NO IMPRIMIR'!J11/'EJEC REGULAR'!$D$1</f>
        <v>7621.611</v>
      </c>
      <c r="K11" s="12">
        <f>'EJEC NO IMPRIMIR'!K11/'EJEC REGULAR'!$D$1</f>
        <v>77858.506</v>
      </c>
      <c r="L11" s="12">
        <f>'EJEC NO IMPRIMIR'!L11/'EJEC REGULAR'!$D$1</f>
        <v>4327.793</v>
      </c>
      <c r="M11" s="12">
        <f>'EJEC NO IMPRIMIR'!M11/'EJEC REGULAR'!$D$1</f>
        <v>3528.301</v>
      </c>
      <c r="N11" s="12">
        <f>'EJEC NO IMPRIMIR'!N11/'EJEC REGULAR'!$D$1</f>
        <v>1370.083</v>
      </c>
      <c r="O11" s="12">
        <f>'EJEC NO IMPRIMIR'!O11/'EJEC REGULAR'!$D$1</f>
        <v>816.774</v>
      </c>
      <c r="P11" s="12">
        <f>'EJEC NO IMPRIMIR'!P11/'EJEC REGULAR'!$D$1</f>
        <v>9953.188</v>
      </c>
      <c r="Q11" s="12">
        <f>'EJEC NO IMPRIMIR'!Q11/'EJEC REGULAR'!$D$1</f>
        <v>0</v>
      </c>
      <c r="R11" s="12">
        <f>'EJEC NO IMPRIMIR'!R11/'EJEC REGULAR'!$D$1</f>
        <v>2564.691</v>
      </c>
      <c r="S11" s="12">
        <f>'EJEC NO IMPRIMIR'!S11/'EJEC REGULAR'!$D$1</f>
        <v>1515</v>
      </c>
      <c r="T11" s="12">
        <f>'EJEC NO IMPRIMIR'!T11/'EJEC REGULAR'!$D$1</f>
        <v>0</v>
      </c>
      <c r="U11" s="12">
        <f>SUM(F11:T11)</f>
        <v>129610.63600000001</v>
      </c>
      <c r="V11" s="28"/>
      <c r="W11" s="5">
        <f>+U11-T11-S11</f>
        <v>128095.63600000001</v>
      </c>
      <c r="X11" s="28"/>
      <c r="Y11" s="28"/>
      <c r="Z11" s="28">
        <f t="shared" si="1"/>
        <v>128095.63600000001</v>
      </c>
      <c r="AA11" s="28"/>
      <c r="AB11" s="28"/>
      <c r="AC11" s="28">
        <v>128095636</v>
      </c>
      <c r="AD11" s="28">
        <f>+AC11/$AD$8</f>
        <v>128095.636</v>
      </c>
      <c r="AE11" s="28">
        <f>+Z11-AD11</f>
        <v>0</v>
      </c>
      <c r="AF11" s="28"/>
    </row>
    <row r="12" spans="1:32" s="18" customFormat="1" ht="22.5" customHeight="1">
      <c r="A12" s="27"/>
      <c r="B12" s="25" t="s">
        <v>23</v>
      </c>
      <c r="D12" s="26" t="s">
        <v>24</v>
      </c>
      <c r="F12" s="12">
        <f>'EJEC NO IMPRIMIR'!F12/'EJEC REGULAR'!$D$1</f>
        <v>0</v>
      </c>
      <c r="G12" s="12">
        <f>'EJEC NO IMPRIMIR'!G12/'EJEC REGULAR'!$D$1</f>
        <v>0</v>
      </c>
      <c r="H12" s="12">
        <f>'EJEC NO IMPRIMIR'!H12/'EJEC REGULAR'!$D$1</f>
        <v>0</v>
      </c>
      <c r="I12" s="12">
        <f>'EJEC NO IMPRIMIR'!I12/'EJEC REGULAR'!$D$1</f>
        <v>110</v>
      </c>
      <c r="J12" s="12">
        <f>'EJEC NO IMPRIMIR'!J12/'EJEC REGULAR'!$D$1</f>
        <v>437936.771</v>
      </c>
      <c r="K12" s="12">
        <f>'EJEC NO IMPRIMIR'!K12/'EJEC REGULAR'!$D$1</f>
        <v>5155993.473</v>
      </c>
      <c r="L12" s="12">
        <f>'EJEC NO IMPRIMIR'!L12/'EJEC REGULAR'!$D$1</f>
        <v>0</v>
      </c>
      <c r="M12" s="12">
        <f>'EJEC NO IMPRIMIR'!M12/'EJEC REGULAR'!$D$1</f>
        <v>0</v>
      </c>
      <c r="N12" s="12">
        <f>'EJEC NO IMPRIMIR'!N12/'EJEC REGULAR'!$D$1</f>
        <v>0</v>
      </c>
      <c r="O12" s="12">
        <f>'EJEC NO IMPRIMIR'!O12/'EJEC REGULAR'!$D$1</f>
        <v>0</v>
      </c>
      <c r="P12" s="12">
        <f>'EJEC NO IMPRIMIR'!P12/'EJEC REGULAR'!$D$1</f>
        <v>0</v>
      </c>
      <c r="Q12" s="12">
        <f>'EJEC NO IMPRIMIR'!Q12/'EJEC REGULAR'!$D$1</f>
        <v>17550109.249</v>
      </c>
      <c r="R12" s="12">
        <f>'EJEC NO IMPRIMIR'!R12/'EJEC REGULAR'!$D$1</f>
        <v>0</v>
      </c>
      <c r="S12" s="12">
        <f>'EJEC NO IMPRIMIR'!S12/'EJEC REGULAR'!$D$1</f>
        <v>186203</v>
      </c>
      <c r="T12" s="12">
        <f>'EJEC NO IMPRIMIR'!T12/'EJEC REGULAR'!$D$1</f>
        <v>0</v>
      </c>
      <c r="U12" s="12">
        <f>SUM(F12:T12)</f>
        <v>23330352.493</v>
      </c>
      <c r="V12" s="28"/>
      <c r="W12" s="5">
        <f>+U12-T12-S12</f>
        <v>23144149.493</v>
      </c>
      <c r="X12" s="28"/>
      <c r="Y12" s="28"/>
      <c r="Z12" s="28">
        <f t="shared" si="1"/>
        <v>23144149.493</v>
      </c>
      <c r="AA12" s="28"/>
      <c r="AB12" s="28"/>
      <c r="AC12" s="28">
        <v>23144149493</v>
      </c>
      <c r="AD12" s="28">
        <f aca="true" t="shared" si="2" ref="AD12:AD48">+AC12/$AD$8</f>
        <v>23144149.493</v>
      </c>
      <c r="AE12" s="28">
        <f aca="true" t="shared" si="3" ref="AE12:AE24">+Z12-AD12</f>
        <v>0</v>
      </c>
      <c r="AF12" s="28"/>
    </row>
    <row r="13" spans="1:32" s="18" customFormat="1" ht="22.5" customHeight="1">
      <c r="A13" s="27"/>
      <c r="B13" s="25" t="s">
        <v>25</v>
      </c>
      <c r="D13" s="26" t="s">
        <v>26</v>
      </c>
      <c r="F13" s="12">
        <f>'EJEC NO IMPRIMIR'!F13/'EJEC REGULAR'!$D$1</f>
        <v>216513.044</v>
      </c>
      <c r="G13" s="12">
        <f>'EJEC NO IMPRIMIR'!G13/'EJEC REGULAR'!$D$1</f>
        <v>76996.899</v>
      </c>
      <c r="H13" s="12">
        <f>'EJEC NO IMPRIMIR'!H13/'EJEC REGULAR'!$D$1</f>
        <v>170818.845</v>
      </c>
      <c r="I13" s="12">
        <f>'EJEC NO IMPRIMIR'!I13/'EJEC REGULAR'!$D$1</f>
        <v>293461.708</v>
      </c>
      <c r="J13" s="12">
        <f>'EJEC NO IMPRIMIR'!J13/'EJEC REGULAR'!$D$1</f>
        <v>365630.536</v>
      </c>
      <c r="K13" s="12">
        <f>'EJEC NO IMPRIMIR'!K13/'EJEC REGULAR'!$D$1</f>
        <v>4335698.756</v>
      </c>
      <c r="L13" s="12">
        <f>'EJEC NO IMPRIMIR'!L13/'EJEC REGULAR'!$D$1</f>
        <v>381344.374</v>
      </c>
      <c r="M13" s="12">
        <f>'EJEC NO IMPRIMIR'!M13/'EJEC REGULAR'!$D$1</f>
        <v>244386.287</v>
      </c>
      <c r="N13" s="12">
        <f>'EJEC NO IMPRIMIR'!N13/'EJEC REGULAR'!$D$1</f>
        <v>95502.469</v>
      </c>
      <c r="O13" s="12">
        <f>'EJEC NO IMPRIMIR'!O13/'EJEC REGULAR'!$D$1</f>
        <v>182097.904</v>
      </c>
      <c r="P13" s="12">
        <f>'EJEC NO IMPRIMIR'!P13/'EJEC REGULAR'!$D$1</f>
        <v>434530.64</v>
      </c>
      <c r="Q13" s="12">
        <f>'EJEC NO IMPRIMIR'!Q13/'EJEC REGULAR'!$D$1</f>
        <v>26127024.406</v>
      </c>
      <c r="R13" s="12">
        <f>'EJEC NO IMPRIMIR'!R13/'EJEC REGULAR'!$D$1</f>
        <v>346243.104</v>
      </c>
      <c r="S13" s="12">
        <f>'EJEC NO IMPRIMIR'!S13/'EJEC REGULAR'!$D$1</f>
        <v>23105</v>
      </c>
      <c r="T13" s="12">
        <f>'EJEC NO IMPRIMIR'!T13/'EJEC REGULAR'!$D$1</f>
        <v>110180</v>
      </c>
      <c r="U13" s="12">
        <f>SUM(F13:T13)</f>
        <v>33403533.971999995</v>
      </c>
      <c r="V13" s="28"/>
      <c r="W13" s="5">
        <f aca="true" t="shared" si="4" ref="W13:W49">+U13-T13-S13</f>
        <v>33270248.971999995</v>
      </c>
      <c r="X13" s="28"/>
      <c r="Y13" s="68" t="e">
        <f>+#REF!</f>
        <v>#REF!</v>
      </c>
      <c r="Z13" s="28" t="e">
        <f t="shared" si="1"/>
        <v>#REF!</v>
      </c>
      <c r="AA13" s="28"/>
      <c r="AB13" s="28"/>
      <c r="AC13" s="28">
        <v>33381115545</v>
      </c>
      <c r="AD13" s="28">
        <f t="shared" si="2"/>
        <v>33381115.545</v>
      </c>
      <c r="AE13" s="28" t="e">
        <f t="shared" si="3"/>
        <v>#REF!</v>
      </c>
      <c r="AF13" s="28"/>
    </row>
    <row r="14" spans="1:32" s="18" customFormat="1" ht="22.5" customHeight="1">
      <c r="A14" s="27"/>
      <c r="B14" s="25" t="s">
        <v>44</v>
      </c>
      <c r="D14" s="26" t="s">
        <v>2</v>
      </c>
      <c r="F14" s="12">
        <f>'EJEC NO IMPRIMIR'!F14/'EJEC REGULAR'!$D$1</f>
        <v>3725598</v>
      </c>
      <c r="G14" s="12">
        <f>'EJEC NO IMPRIMIR'!G14/'EJEC REGULAR'!$D$1</f>
        <v>1766606</v>
      </c>
      <c r="H14" s="12">
        <f>'EJEC NO IMPRIMIR'!H14/'EJEC REGULAR'!$D$1</f>
        <v>4920000</v>
      </c>
      <c r="I14" s="12">
        <f>'EJEC NO IMPRIMIR'!I14/'EJEC REGULAR'!$D$1</f>
        <v>6470000</v>
      </c>
      <c r="J14" s="12">
        <f>'EJEC NO IMPRIMIR'!J14/'EJEC REGULAR'!$D$1</f>
        <v>54950000</v>
      </c>
      <c r="K14" s="12">
        <f>'EJEC NO IMPRIMIR'!K14/'EJEC REGULAR'!$D$1</f>
        <v>497400944</v>
      </c>
      <c r="L14" s="12">
        <f>'EJEC NO IMPRIMIR'!L14/'EJEC REGULAR'!$D$1</f>
        <v>42465549</v>
      </c>
      <c r="M14" s="12">
        <f>'EJEC NO IMPRIMIR'!M14/'EJEC REGULAR'!$D$1</f>
        <v>44330000</v>
      </c>
      <c r="N14" s="12">
        <f>'EJEC NO IMPRIMIR'!N14/'EJEC REGULAR'!$D$1</f>
        <v>1402052</v>
      </c>
      <c r="O14" s="12">
        <f>'EJEC NO IMPRIMIR'!O14/'EJEC REGULAR'!$D$1</f>
        <v>70322498</v>
      </c>
      <c r="P14" s="12">
        <f>'EJEC NO IMPRIMIR'!P14/'EJEC REGULAR'!$D$1</f>
        <v>9908187.632</v>
      </c>
      <c r="Q14" s="12">
        <f>'EJEC NO IMPRIMIR'!Q14/'EJEC REGULAR'!$D$1</f>
        <v>183928425</v>
      </c>
      <c r="R14" s="12">
        <f>'EJEC NO IMPRIMIR'!R14/'EJEC REGULAR'!$D$1</f>
        <v>10424950</v>
      </c>
      <c r="S14" s="12">
        <f>'EJEC NO IMPRIMIR'!S14/'EJEC REGULAR'!$D$1</f>
        <v>655260</v>
      </c>
      <c r="T14" s="12">
        <f>'EJEC NO IMPRIMIR'!T14/'EJEC REGULAR'!$D$1</f>
        <v>6982253</v>
      </c>
      <c r="U14" s="12">
        <f>SUM(U15,U18)</f>
        <v>939652322.632</v>
      </c>
      <c r="V14" s="28"/>
      <c r="W14" s="5">
        <f>+U14-T14-S14</f>
        <v>932014809.632</v>
      </c>
      <c r="X14" s="28"/>
      <c r="Y14" s="28"/>
      <c r="Z14" s="28">
        <f t="shared" si="1"/>
        <v>932014809.632</v>
      </c>
      <c r="AA14" s="28"/>
      <c r="AB14" s="28"/>
      <c r="AD14" s="28">
        <f t="shared" si="2"/>
        <v>0</v>
      </c>
      <c r="AE14" s="28">
        <f t="shared" si="3"/>
        <v>932014809.632</v>
      </c>
      <c r="AF14" s="28"/>
    </row>
    <row r="15" spans="1:32" s="18" customFormat="1" ht="22.5" customHeight="1">
      <c r="A15" s="27"/>
      <c r="B15" s="25" t="s">
        <v>20</v>
      </c>
      <c r="D15" s="26" t="s">
        <v>45</v>
      </c>
      <c r="F15" s="12">
        <f>'EJEC NO IMPRIMIR'!F15/'EJEC REGULAR'!$D$1</f>
        <v>3725598</v>
      </c>
      <c r="G15" s="12">
        <f>'EJEC NO IMPRIMIR'!G15/'EJEC REGULAR'!$D$1</f>
        <v>1766606</v>
      </c>
      <c r="H15" s="12">
        <f>'EJEC NO IMPRIMIR'!H15/'EJEC REGULAR'!$D$1</f>
        <v>4920000</v>
      </c>
      <c r="I15" s="12">
        <f>'EJEC NO IMPRIMIR'!I15/'EJEC REGULAR'!$D$1</f>
        <v>6470000</v>
      </c>
      <c r="J15" s="12">
        <f>'EJEC NO IMPRIMIR'!J15/'EJEC REGULAR'!$D$1</f>
        <v>54950000</v>
      </c>
      <c r="K15" s="12">
        <f>'EJEC NO IMPRIMIR'!K15/'EJEC REGULAR'!$D$1</f>
        <v>497400944</v>
      </c>
      <c r="L15" s="12">
        <f>'EJEC NO IMPRIMIR'!L15/'EJEC REGULAR'!$D$1</f>
        <v>42465549</v>
      </c>
      <c r="M15" s="12">
        <f>'EJEC NO IMPRIMIR'!M15/'EJEC REGULAR'!$D$1</f>
        <v>44330000</v>
      </c>
      <c r="N15" s="12">
        <f>'EJEC NO IMPRIMIR'!N15/'EJEC REGULAR'!$D$1</f>
        <v>1402052</v>
      </c>
      <c r="O15" s="12">
        <f>'EJEC NO IMPRIMIR'!O15/'EJEC REGULAR'!$D$1</f>
        <v>70322498</v>
      </c>
      <c r="P15" s="12">
        <f>'EJEC NO IMPRIMIR'!P15/'EJEC REGULAR'!$D$1</f>
        <v>9586313</v>
      </c>
      <c r="Q15" s="12">
        <f>'EJEC NO IMPRIMIR'!Q15/'EJEC REGULAR'!$D$1</f>
        <v>183928425</v>
      </c>
      <c r="R15" s="12">
        <f>'EJEC NO IMPRIMIR'!R15/'EJEC REGULAR'!$D$1</f>
        <v>10424950</v>
      </c>
      <c r="S15" s="12">
        <f>'EJEC NO IMPRIMIR'!S15/'EJEC REGULAR'!$D$1</f>
        <v>655260</v>
      </c>
      <c r="T15" s="12">
        <f>'EJEC NO IMPRIMIR'!T15/'EJEC REGULAR'!$D$1</f>
        <v>6982253</v>
      </c>
      <c r="U15" s="12">
        <f>SUM(U16:U17)</f>
        <v>939330448</v>
      </c>
      <c r="V15" s="28"/>
      <c r="W15" s="5">
        <f t="shared" si="4"/>
        <v>931692935</v>
      </c>
      <c r="X15" s="28"/>
      <c r="Y15" s="28"/>
      <c r="Z15" s="28">
        <f t="shared" si="1"/>
        <v>931692935</v>
      </c>
      <c r="AA15" s="28"/>
      <c r="AB15" s="28"/>
      <c r="AD15" s="28">
        <f t="shared" si="2"/>
        <v>0</v>
      </c>
      <c r="AE15" s="28">
        <f t="shared" si="3"/>
        <v>931692935</v>
      </c>
      <c r="AF15" s="28"/>
    </row>
    <row r="16" spans="1:32" s="18" customFormat="1" ht="22.5" customHeight="1">
      <c r="A16" s="27"/>
      <c r="B16" s="25"/>
      <c r="D16" s="26" t="s">
        <v>3</v>
      </c>
      <c r="F16" s="12">
        <f>'EJEC NO IMPRIMIR'!F16/'EJEC REGULAR'!$D$1</f>
        <v>3626114</v>
      </c>
      <c r="G16" s="12">
        <f>'EJEC NO IMPRIMIR'!G16/'EJEC REGULAR'!$D$1</f>
        <v>1716606</v>
      </c>
      <c r="H16" s="12">
        <f>'EJEC NO IMPRIMIR'!H16/'EJEC REGULAR'!$D$1</f>
        <v>4770000</v>
      </c>
      <c r="I16" s="12">
        <f>'EJEC NO IMPRIMIR'!I16/'EJEC REGULAR'!$D$1</f>
        <v>6170000</v>
      </c>
      <c r="J16" s="12">
        <f>'EJEC NO IMPRIMIR'!J16/'EJEC REGULAR'!$D$1</f>
        <v>8450000</v>
      </c>
      <c r="K16" s="12">
        <f>'EJEC NO IMPRIMIR'!K16/'EJEC REGULAR'!$D$1</f>
        <v>62161737</v>
      </c>
      <c r="L16" s="12">
        <f>'EJEC NO IMPRIMIR'!L16/'EJEC REGULAR'!$D$1</f>
        <v>4465549</v>
      </c>
      <c r="M16" s="12">
        <f>'EJEC NO IMPRIMIR'!M16/'EJEC REGULAR'!$D$1</f>
        <v>3330000</v>
      </c>
      <c r="N16" s="12">
        <f>'EJEC NO IMPRIMIR'!N16/'EJEC REGULAR'!$D$1</f>
        <v>1116893</v>
      </c>
      <c r="O16" s="12">
        <f>'EJEC NO IMPRIMIR'!O16/'EJEC REGULAR'!$D$1</f>
        <v>3552498</v>
      </c>
      <c r="P16" s="12">
        <f>'EJEC NO IMPRIMIR'!P16/'EJEC REGULAR'!$D$1</f>
        <v>8976269</v>
      </c>
      <c r="Q16" s="12">
        <f>'EJEC NO IMPRIMIR'!Q16/'EJEC REGULAR'!$D$1</f>
        <v>6564419</v>
      </c>
      <c r="R16" s="12">
        <f>'EJEC NO IMPRIMIR'!R16/'EJEC REGULAR'!$D$1</f>
        <v>7760000</v>
      </c>
      <c r="S16" s="12">
        <f>'EJEC NO IMPRIMIR'!S16/'EJEC REGULAR'!$D$1</f>
        <v>542000</v>
      </c>
      <c r="T16" s="12">
        <f>'EJEC NO IMPRIMIR'!T16/'EJEC REGULAR'!$D$1</f>
        <v>4503217</v>
      </c>
      <c r="U16" s="12">
        <f aca="true" t="shared" si="5" ref="U16:U24">SUM(F16:T16)</f>
        <v>127705302</v>
      </c>
      <c r="V16" s="28"/>
      <c r="W16" s="5">
        <f t="shared" si="4"/>
        <v>122660085</v>
      </c>
      <c r="X16" s="28"/>
      <c r="Y16" s="28"/>
      <c r="Z16" s="28">
        <f t="shared" si="1"/>
        <v>122660085</v>
      </c>
      <c r="AA16" s="28"/>
      <c r="AB16" s="28"/>
      <c r="AC16" s="28">
        <v>122660085000</v>
      </c>
      <c r="AD16" s="28">
        <f t="shared" si="2"/>
        <v>122660085</v>
      </c>
      <c r="AE16" s="28">
        <f t="shared" si="3"/>
        <v>0</v>
      </c>
      <c r="AF16" s="28"/>
    </row>
    <row r="17" spans="1:32" s="18" customFormat="1" ht="22.5" customHeight="1">
      <c r="A17" s="27"/>
      <c r="B17" s="25"/>
      <c r="D17" s="26" t="s">
        <v>48</v>
      </c>
      <c r="F17" s="12">
        <f>'EJEC NO IMPRIMIR'!F17/'EJEC REGULAR'!$D$1</f>
        <v>99484</v>
      </c>
      <c r="G17" s="12">
        <f>'EJEC NO IMPRIMIR'!G17/'EJEC REGULAR'!$D$1</f>
        <v>50000</v>
      </c>
      <c r="H17" s="12">
        <f>'EJEC NO IMPRIMIR'!H17/'EJEC REGULAR'!$D$1</f>
        <v>150000</v>
      </c>
      <c r="I17" s="12">
        <f>'EJEC NO IMPRIMIR'!I17/'EJEC REGULAR'!$D$1</f>
        <v>300000</v>
      </c>
      <c r="J17" s="12">
        <f>'EJEC NO IMPRIMIR'!J17/'EJEC REGULAR'!$D$1</f>
        <v>46500000</v>
      </c>
      <c r="K17" s="12">
        <f>'EJEC NO IMPRIMIR'!K17/'EJEC REGULAR'!$D$1</f>
        <v>435239207</v>
      </c>
      <c r="L17" s="12">
        <f>'EJEC NO IMPRIMIR'!L17/'EJEC REGULAR'!$D$1</f>
        <v>38000000</v>
      </c>
      <c r="M17" s="12">
        <f>'EJEC NO IMPRIMIR'!M17/'EJEC REGULAR'!$D$1</f>
        <v>41000000</v>
      </c>
      <c r="N17" s="12">
        <f>'EJEC NO IMPRIMIR'!N17/'EJEC REGULAR'!$D$1</f>
        <v>285159</v>
      </c>
      <c r="O17" s="12">
        <f>'EJEC NO IMPRIMIR'!O17/'EJEC REGULAR'!$D$1</f>
        <v>66770000</v>
      </c>
      <c r="P17" s="12">
        <f>'EJEC NO IMPRIMIR'!P17/'EJEC REGULAR'!$D$1</f>
        <v>610044</v>
      </c>
      <c r="Q17" s="12">
        <f>'EJEC NO IMPRIMIR'!Q17/'EJEC REGULAR'!$D$1</f>
        <v>177364006</v>
      </c>
      <c r="R17" s="12">
        <f>'EJEC NO IMPRIMIR'!R17/'EJEC REGULAR'!$D$1</f>
        <v>2664950</v>
      </c>
      <c r="S17" s="12">
        <f>'EJEC NO IMPRIMIR'!S17/'EJEC REGULAR'!$D$1</f>
        <v>113260</v>
      </c>
      <c r="T17" s="12">
        <f>'EJEC NO IMPRIMIR'!T17/'EJEC REGULAR'!$D$1</f>
        <v>2479036</v>
      </c>
      <c r="U17" s="12">
        <f t="shared" si="5"/>
        <v>811625146</v>
      </c>
      <c r="V17" s="28"/>
      <c r="W17" s="5">
        <f t="shared" si="4"/>
        <v>809032850</v>
      </c>
      <c r="X17" s="28"/>
      <c r="Y17" s="28"/>
      <c r="Z17" s="28">
        <f t="shared" si="1"/>
        <v>809032850</v>
      </c>
      <c r="AA17" s="28"/>
      <c r="AB17" s="76"/>
      <c r="AC17" s="76">
        <v>809032850000</v>
      </c>
      <c r="AD17" s="76">
        <f t="shared" si="2"/>
        <v>809032850</v>
      </c>
      <c r="AE17" s="76">
        <f t="shared" si="3"/>
        <v>0</v>
      </c>
      <c r="AF17" s="76"/>
    </row>
    <row r="18" spans="1:32" s="18" customFormat="1" ht="22.5" customHeight="1">
      <c r="A18" s="27"/>
      <c r="B18" s="25" t="s">
        <v>31</v>
      </c>
      <c r="D18" s="26" t="s">
        <v>46</v>
      </c>
      <c r="F18" s="12">
        <f>'EJEC NO IMPRIMIR'!F18/'EJEC REGULAR'!$D$1</f>
        <v>0</v>
      </c>
      <c r="G18" s="12">
        <f>'EJEC NO IMPRIMIR'!G18/'EJEC REGULAR'!$D$1</f>
        <v>0</v>
      </c>
      <c r="H18" s="12">
        <f>'EJEC NO IMPRIMIR'!H18/'EJEC REGULAR'!$D$1</f>
        <v>0</v>
      </c>
      <c r="I18" s="12">
        <f>'EJEC NO IMPRIMIR'!I18/'EJEC REGULAR'!$D$1</f>
        <v>0</v>
      </c>
      <c r="J18" s="12">
        <f>'EJEC NO IMPRIMIR'!J18/'EJEC REGULAR'!$D$1</f>
        <v>0</v>
      </c>
      <c r="K18" s="12">
        <f>'EJEC NO IMPRIMIR'!K18/'EJEC REGULAR'!$D$1</f>
        <v>0</v>
      </c>
      <c r="L18" s="12">
        <f>'EJEC NO IMPRIMIR'!L18/'EJEC REGULAR'!$D$1</f>
        <v>0</v>
      </c>
      <c r="M18" s="12">
        <f>'EJEC NO IMPRIMIR'!M18/'EJEC REGULAR'!$D$1</f>
        <v>0</v>
      </c>
      <c r="N18" s="12">
        <f>'EJEC NO IMPRIMIR'!N18/'EJEC REGULAR'!$D$1</f>
        <v>0</v>
      </c>
      <c r="O18" s="12">
        <f>'EJEC NO IMPRIMIR'!O18/'EJEC REGULAR'!$D$1</f>
        <v>0</v>
      </c>
      <c r="P18" s="12">
        <f>'EJEC NO IMPRIMIR'!P18/'EJEC REGULAR'!$D$1</f>
        <v>321874.632</v>
      </c>
      <c r="Q18" s="12">
        <f>'EJEC NO IMPRIMIR'!Q18/'EJEC REGULAR'!$D$1</f>
        <v>0</v>
      </c>
      <c r="R18" s="12">
        <f>'EJEC NO IMPRIMIR'!R18/'EJEC REGULAR'!$D$1</f>
        <v>0</v>
      </c>
      <c r="S18" s="12">
        <f>'EJEC NO IMPRIMIR'!S18/'EJEC REGULAR'!$D$1</f>
        <v>0</v>
      </c>
      <c r="T18" s="12">
        <f>'EJEC NO IMPRIMIR'!T18/'EJEC REGULAR'!$D$1</f>
        <v>0</v>
      </c>
      <c r="U18" s="12">
        <f t="shared" si="5"/>
        <v>321874.632</v>
      </c>
      <c r="V18" s="28"/>
      <c r="W18" s="5">
        <f t="shared" si="4"/>
        <v>321874.632</v>
      </c>
      <c r="X18" s="28"/>
      <c r="Y18" s="28"/>
      <c r="Z18" s="28">
        <f t="shared" si="1"/>
        <v>321874.632</v>
      </c>
      <c r="AA18" s="28"/>
      <c r="AB18" s="28"/>
      <c r="AC18" s="28">
        <v>321874632</v>
      </c>
      <c r="AD18" s="28">
        <f t="shared" si="2"/>
        <v>321874.632</v>
      </c>
      <c r="AE18" s="28">
        <f t="shared" si="3"/>
        <v>0</v>
      </c>
      <c r="AF18" s="28"/>
    </row>
    <row r="19" spans="1:32" s="18" customFormat="1" ht="22.5" customHeight="1">
      <c r="A19" s="27"/>
      <c r="B19" s="25" t="s">
        <v>4</v>
      </c>
      <c r="D19" s="26" t="s">
        <v>27</v>
      </c>
      <c r="F19" s="12">
        <f>'EJEC NO IMPRIMIR'!F19/'EJEC REGULAR'!$D$1</f>
        <v>0</v>
      </c>
      <c r="G19" s="12">
        <f>'EJEC NO IMPRIMIR'!G19/'EJEC REGULAR'!$D$1</f>
        <v>0</v>
      </c>
      <c r="H19" s="12">
        <f>'EJEC NO IMPRIMIR'!H19/'EJEC REGULAR'!$D$1</f>
        <v>0</v>
      </c>
      <c r="I19" s="12">
        <f>'EJEC NO IMPRIMIR'!I19/'EJEC REGULAR'!$D$1</f>
        <v>0</v>
      </c>
      <c r="J19" s="12">
        <f>'EJEC NO IMPRIMIR'!J19/'EJEC REGULAR'!$D$1</f>
        <v>0</v>
      </c>
      <c r="K19" s="12">
        <f>'EJEC NO IMPRIMIR'!K19/'EJEC REGULAR'!$D$1</f>
        <v>0</v>
      </c>
      <c r="L19" s="12">
        <f>'EJEC NO IMPRIMIR'!L19/'EJEC REGULAR'!$D$1</f>
        <v>0</v>
      </c>
      <c r="M19" s="12">
        <f>'EJEC NO IMPRIMIR'!M19/'EJEC REGULAR'!$D$1</f>
        <v>0</v>
      </c>
      <c r="N19" s="12">
        <f>'EJEC NO IMPRIMIR'!N19/'EJEC REGULAR'!$D$1</f>
        <v>0</v>
      </c>
      <c r="O19" s="12">
        <f>'EJEC NO IMPRIMIR'!O19/'EJEC REGULAR'!$D$1</f>
        <v>0</v>
      </c>
      <c r="P19" s="12">
        <f>'EJEC NO IMPRIMIR'!P19/'EJEC REGULAR'!$D$1</f>
        <v>0</v>
      </c>
      <c r="Q19" s="12">
        <f>'EJEC NO IMPRIMIR'!Q19/'EJEC REGULAR'!$D$1</f>
        <v>0</v>
      </c>
      <c r="R19" s="12">
        <f>'EJEC NO IMPRIMIR'!R19/'EJEC REGULAR'!$D$1</f>
        <v>0</v>
      </c>
      <c r="S19" s="12">
        <f>'EJEC NO IMPRIMIR'!S19/'EJEC REGULAR'!$D$1</f>
        <v>0</v>
      </c>
      <c r="T19" s="12">
        <f>'EJEC NO IMPRIMIR'!T19/'EJEC REGULAR'!$D$1</f>
        <v>0</v>
      </c>
      <c r="U19" s="12">
        <f t="shared" si="5"/>
        <v>0</v>
      </c>
      <c r="V19" s="28"/>
      <c r="W19" s="5">
        <f t="shared" si="4"/>
        <v>0</v>
      </c>
      <c r="X19" s="28"/>
      <c r="Y19" s="28"/>
      <c r="Z19" s="28">
        <f t="shared" si="1"/>
        <v>0</v>
      </c>
      <c r="AA19" s="28"/>
      <c r="AB19" s="28"/>
      <c r="AD19" s="28">
        <f t="shared" si="2"/>
        <v>0</v>
      </c>
      <c r="AE19" s="28">
        <f t="shared" si="3"/>
        <v>0</v>
      </c>
      <c r="AF19" s="28"/>
    </row>
    <row r="20" spans="1:32" s="18" customFormat="1" ht="22.5" customHeight="1">
      <c r="A20" s="27"/>
      <c r="B20" s="25" t="s">
        <v>71</v>
      </c>
      <c r="D20" s="26" t="s">
        <v>28</v>
      </c>
      <c r="F20" s="12">
        <f>'EJEC NO IMPRIMIR'!F20/'EJEC REGULAR'!$D$1</f>
        <v>0</v>
      </c>
      <c r="G20" s="12">
        <f>'EJEC NO IMPRIMIR'!G20/'EJEC REGULAR'!$D$1</f>
        <v>0</v>
      </c>
      <c r="H20" s="12">
        <f>'EJEC NO IMPRIMIR'!H20/'EJEC REGULAR'!$D$1</f>
        <v>0</v>
      </c>
      <c r="I20" s="12">
        <f>'EJEC NO IMPRIMIR'!I20/'EJEC REGULAR'!$D$1</f>
        <v>0</v>
      </c>
      <c r="J20" s="12">
        <f>'EJEC NO IMPRIMIR'!J20/'EJEC REGULAR'!$D$1</f>
        <v>0</v>
      </c>
      <c r="K20" s="12">
        <f>'EJEC NO IMPRIMIR'!K20/'EJEC REGULAR'!$D$1</f>
        <v>0</v>
      </c>
      <c r="L20" s="12">
        <f>'EJEC NO IMPRIMIR'!L20/'EJEC REGULAR'!$D$1</f>
        <v>0</v>
      </c>
      <c r="M20" s="12">
        <f>'EJEC NO IMPRIMIR'!M20/'EJEC REGULAR'!$D$1</f>
        <v>0</v>
      </c>
      <c r="N20" s="12">
        <f>'EJEC NO IMPRIMIR'!N20/'EJEC REGULAR'!$D$1</f>
        <v>0</v>
      </c>
      <c r="O20" s="12">
        <f>'EJEC NO IMPRIMIR'!O20/'EJEC REGULAR'!$D$1</f>
        <v>0</v>
      </c>
      <c r="P20" s="12">
        <f>'EJEC NO IMPRIMIR'!P20/'EJEC REGULAR'!$D$1</f>
        <v>0</v>
      </c>
      <c r="Q20" s="12">
        <f>'EJEC NO IMPRIMIR'!Q20/'EJEC REGULAR'!$D$1</f>
        <v>0</v>
      </c>
      <c r="R20" s="12">
        <f>'EJEC NO IMPRIMIR'!R20/'EJEC REGULAR'!$D$1</f>
        <v>0</v>
      </c>
      <c r="S20" s="12">
        <f>'EJEC NO IMPRIMIR'!S20/'EJEC REGULAR'!$D$1</f>
        <v>0</v>
      </c>
      <c r="T20" s="12">
        <f>'EJEC NO IMPRIMIR'!T20/'EJEC REGULAR'!$D$1</f>
        <v>0</v>
      </c>
      <c r="U20" s="12">
        <f t="shared" si="5"/>
        <v>0</v>
      </c>
      <c r="V20" s="28"/>
      <c r="W20" s="5">
        <f t="shared" si="4"/>
        <v>0</v>
      </c>
      <c r="X20" s="28"/>
      <c r="Y20" s="28"/>
      <c r="Z20" s="28">
        <f t="shared" si="1"/>
        <v>0</v>
      </c>
      <c r="AA20" s="28"/>
      <c r="AB20" s="28"/>
      <c r="AD20" s="28">
        <f t="shared" si="2"/>
        <v>0</v>
      </c>
      <c r="AE20" s="28">
        <f t="shared" si="3"/>
        <v>0</v>
      </c>
      <c r="AF20" s="28"/>
    </row>
    <row r="21" spans="1:32" s="18" customFormat="1" ht="22.5" customHeight="1">
      <c r="A21" s="27"/>
      <c r="B21" s="25" t="s">
        <v>72</v>
      </c>
      <c r="D21" s="26" t="s">
        <v>29</v>
      </c>
      <c r="F21" s="12">
        <f>'EJEC NO IMPRIMIR'!F21/'EJEC REGULAR'!$D$1</f>
        <v>106316.827</v>
      </c>
      <c r="G21" s="12">
        <f>'EJEC NO IMPRIMIR'!G21/'EJEC REGULAR'!$D$1</f>
        <v>51750.207</v>
      </c>
      <c r="H21" s="12">
        <f>'EJEC NO IMPRIMIR'!H21/'EJEC REGULAR'!$D$1</f>
        <v>134885.451</v>
      </c>
      <c r="I21" s="12">
        <f>'EJEC NO IMPRIMIR'!I21/'EJEC REGULAR'!$D$1</f>
        <v>144919.503</v>
      </c>
      <c r="J21" s="12">
        <f>'EJEC NO IMPRIMIR'!J21/'EJEC REGULAR'!$D$1</f>
        <v>209612.233</v>
      </c>
      <c r="K21" s="12">
        <f>'EJEC NO IMPRIMIR'!K21/'EJEC REGULAR'!$D$1</f>
        <v>2807654.424</v>
      </c>
      <c r="L21" s="12">
        <f>'EJEC NO IMPRIMIR'!L21/'EJEC REGULAR'!$D$1</f>
        <v>397028.689</v>
      </c>
      <c r="M21" s="12">
        <f>'EJEC NO IMPRIMIR'!M21/'EJEC REGULAR'!$D$1</f>
        <v>130896.765</v>
      </c>
      <c r="N21" s="12">
        <f>'EJEC NO IMPRIMIR'!N21/'EJEC REGULAR'!$D$1</f>
        <v>61978.959</v>
      </c>
      <c r="O21" s="12">
        <f>'EJEC NO IMPRIMIR'!O21/'EJEC REGULAR'!$D$1</f>
        <v>98011.555</v>
      </c>
      <c r="P21" s="12">
        <f>'EJEC NO IMPRIMIR'!P21/'EJEC REGULAR'!$D$1</f>
        <v>253489.132</v>
      </c>
      <c r="Q21" s="12">
        <f>'EJEC NO IMPRIMIR'!Q21/'EJEC REGULAR'!$D$1</f>
        <v>19337.48</v>
      </c>
      <c r="R21" s="12">
        <f>'EJEC NO IMPRIMIR'!R21/'EJEC REGULAR'!$D$1</f>
        <v>174911.303</v>
      </c>
      <c r="S21" s="12">
        <f>'EJEC NO IMPRIMIR'!S21/'EJEC REGULAR'!$D$1</f>
        <v>58440</v>
      </c>
      <c r="T21" s="12">
        <f>'EJEC NO IMPRIMIR'!T21/'EJEC REGULAR'!$D$1</f>
        <v>0</v>
      </c>
      <c r="U21" s="12">
        <f t="shared" si="5"/>
        <v>4649232.528000001</v>
      </c>
      <c r="V21" s="28"/>
      <c r="W21" s="5">
        <f t="shared" si="4"/>
        <v>4590792.528000001</v>
      </c>
      <c r="X21" s="28"/>
      <c r="Y21" s="28"/>
      <c r="Z21" s="28">
        <f t="shared" si="1"/>
        <v>4590792.528000001</v>
      </c>
      <c r="AA21" s="28"/>
      <c r="AB21" s="28"/>
      <c r="AC21" s="28">
        <v>4590792528</v>
      </c>
      <c r="AD21" s="28">
        <f t="shared" si="2"/>
        <v>4590792.528</v>
      </c>
      <c r="AE21" s="28">
        <f t="shared" si="3"/>
        <v>0</v>
      </c>
      <c r="AF21" s="28"/>
    </row>
    <row r="22" spans="1:32" s="18" customFormat="1" ht="22.5" customHeight="1">
      <c r="A22" s="27"/>
      <c r="B22" s="25" t="s">
        <v>73</v>
      </c>
      <c r="D22" s="26" t="s">
        <v>51</v>
      </c>
      <c r="F22" s="12">
        <f>'EJEC NO IMPRIMIR'!F22/'EJEC REGULAR'!$D$1</f>
        <v>0</v>
      </c>
      <c r="G22" s="12">
        <f>'EJEC NO IMPRIMIR'!G22/'EJEC REGULAR'!$D$1</f>
        <v>0</v>
      </c>
      <c r="H22" s="12">
        <f>'EJEC NO IMPRIMIR'!H22/'EJEC REGULAR'!$D$1</f>
        <v>0</v>
      </c>
      <c r="I22" s="12">
        <f>'EJEC NO IMPRIMIR'!I22/'EJEC REGULAR'!$D$1</f>
        <v>0</v>
      </c>
      <c r="J22" s="12">
        <f>'EJEC NO IMPRIMIR'!J22/'EJEC REGULAR'!$D$1</f>
        <v>0</v>
      </c>
      <c r="K22" s="12">
        <f>'EJEC NO IMPRIMIR'!K22/'EJEC REGULAR'!$D$1</f>
        <v>1520000</v>
      </c>
      <c r="L22" s="12">
        <f>'EJEC NO IMPRIMIR'!L22/'EJEC REGULAR'!$D$1</f>
        <v>0</v>
      </c>
      <c r="M22" s="12">
        <f>'EJEC NO IMPRIMIR'!M22/'EJEC REGULAR'!$D$1</f>
        <v>0</v>
      </c>
      <c r="N22" s="12">
        <f>'EJEC NO IMPRIMIR'!N22/'EJEC REGULAR'!$D$1</f>
        <v>0</v>
      </c>
      <c r="O22" s="12">
        <f>'EJEC NO IMPRIMIR'!O22/'EJEC REGULAR'!$D$1</f>
        <v>0</v>
      </c>
      <c r="P22" s="12">
        <f>'EJEC NO IMPRIMIR'!P22/'EJEC REGULAR'!$D$1</f>
        <v>0</v>
      </c>
      <c r="Q22" s="12">
        <f>'EJEC NO IMPRIMIR'!Q22/'EJEC REGULAR'!$D$1</f>
        <v>267876443.774</v>
      </c>
      <c r="R22" s="12">
        <f>'EJEC NO IMPRIMIR'!R22/'EJEC REGULAR'!$D$1</f>
        <v>0</v>
      </c>
      <c r="S22" s="12">
        <f>'EJEC NO IMPRIMIR'!S22/'EJEC REGULAR'!$D$1</f>
        <v>0</v>
      </c>
      <c r="T22" s="12">
        <f>'EJEC NO IMPRIMIR'!T22/'EJEC REGULAR'!$D$1</f>
        <v>0</v>
      </c>
      <c r="U22" s="12">
        <f t="shared" si="5"/>
        <v>269396443.774</v>
      </c>
      <c r="V22" s="28"/>
      <c r="W22" s="5">
        <f t="shared" si="4"/>
        <v>269396443.774</v>
      </c>
      <c r="X22" s="28"/>
      <c r="Y22" s="68" t="e">
        <f>+#REF!</f>
        <v>#REF!</v>
      </c>
      <c r="Z22" s="28" t="e">
        <f t="shared" si="1"/>
        <v>#REF!</v>
      </c>
      <c r="AA22" s="28"/>
      <c r="AB22" s="28"/>
      <c r="AC22" s="28">
        <v>370760546774</v>
      </c>
      <c r="AD22" s="28">
        <f t="shared" si="2"/>
        <v>370760546.774</v>
      </c>
      <c r="AE22" s="28" t="e">
        <f t="shared" si="3"/>
        <v>#REF!</v>
      </c>
      <c r="AF22" s="28"/>
    </row>
    <row r="23" spans="1:32" s="18" customFormat="1" ht="22.5" customHeight="1">
      <c r="A23" s="27"/>
      <c r="B23" s="25">
        <v>14</v>
      </c>
      <c r="D23" s="26" t="s">
        <v>95</v>
      </c>
      <c r="F23" s="12">
        <f>'EJEC NO IMPRIMIR'!F23/'EJEC REGULAR'!$D$1</f>
        <v>0</v>
      </c>
      <c r="G23" s="12">
        <f>'EJEC NO IMPRIMIR'!G23/'EJEC REGULAR'!$D$1</f>
        <v>0</v>
      </c>
      <c r="H23" s="12">
        <f>'EJEC NO IMPRIMIR'!H23/'EJEC REGULAR'!$D$1</f>
        <v>0</v>
      </c>
      <c r="I23" s="12">
        <f>'EJEC NO IMPRIMIR'!I23/'EJEC REGULAR'!$D$1</f>
        <v>0</v>
      </c>
      <c r="J23" s="12">
        <f>'EJEC NO IMPRIMIR'!J23/'EJEC REGULAR'!$D$1</f>
        <v>0</v>
      </c>
      <c r="K23" s="12">
        <f>'EJEC NO IMPRIMIR'!K23/'EJEC REGULAR'!$D$1</f>
        <v>0</v>
      </c>
      <c r="L23" s="12">
        <f>'EJEC NO IMPRIMIR'!L23/'EJEC REGULAR'!$D$1</f>
        <v>0</v>
      </c>
      <c r="M23" s="12">
        <f>'EJEC NO IMPRIMIR'!M23/'EJEC REGULAR'!$D$1</f>
        <v>0</v>
      </c>
      <c r="N23" s="12">
        <f>'EJEC NO IMPRIMIR'!N23/'EJEC REGULAR'!$D$1</f>
        <v>0</v>
      </c>
      <c r="O23" s="12">
        <f>'EJEC NO IMPRIMIR'!O23/'EJEC REGULAR'!$D$1</f>
        <v>0</v>
      </c>
      <c r="P23" s="12">
        <f>'EJEC NO IMPRIMIR'!P23/'EJEC REGULAR'!$D$1</f>
        <v>0</v>
      </c>
      <c r="Q23" s="12">
        <f>'EJEC NO IMPRIMIR'!Q23/'EJEC REGULAR'!$D$1</f>
        <v>0</v>
      </c>
      <c r="R23" s="12">
        <f>'EJEC NO IMPRIMIR'!R23/'EJEC REGULAR'!$D$1</f>
        <v>0</v>
      </c>
      <c r="S23" s="12">
        <f>'EJEC NO IMPRIMIR'!S23/'EJEC REGULAR'!$D$1</f>
        <v>0</v>
      </c>
      <c r="T23" s="12">
        <f>'EJEC NO IMPRIMIR'!T23/'EJEC REGULAR'!$D$1</f>
        <v>0</v>
      </c>
      <c r="U23" s="12">
        <f t="shared" si="5"/>
        <v>0</v>
      </c>
      <c r="V23" s="28"/>
      <c r="W23" s="5">
        <f t="shared" si="4"/>
        <v>0</v>
      </c>
      <c r="X23" s="28"/>
      <c r="Y23" s="28"/>
      <c r="Z23" s="28">
        <f t="shared" si="1"/>
        <v>0</v>
      </c>
      <c r="AA23" s="28"/>
      <c r="AB23" s="28"/>
      <c r="AD23" s="28">
        <f t="shared" si="2"/>
        <v>0</v>
      </c>
      <c r="AE23" s="28">
        <f t="shared" si="3"/>
        <v>0</v>
      </c>
      <c r="AF23" s="28"/>
    </row>
    <row r="24" spans="1:32" s="18" customFormat="1" ht="22.5" customHeight="1">
      <c r="A24" s="27"/>
      <c r="B24" s="25" t="s">
        <v>74</v>
      </c>
      <c r="D24" s="26" t="s">
        <v>5</v>
      </c>
      <c r="F24" s="12">
        <f>'EJEC NO IMPRIMIR'!F24/'EJEC REGULAR'!$D$1</f>
        <v>195441.368</v>
      </c>
      <c r="G24" s="12">
        <f>'EJEC NO IMPRIMIR'!G24/'EJEC REGULAR'!$D$1</f>
        <v>-102942.756</v>
      </c>
      <c r="H24" s="12">
        <f>'EJEC NO IMPRIMIR'!H24/'EJEC REGULAR'!$D$1</f>
        <v>-452985.405</v>
      </c>
      <c r="I24" s="12">
        <f>'EJEC NO IMPRIMIR'!I24/'EJEC REGULAR'!$D$1</f>
        <v>2703214.187</v>
      </c>
      <c r="J24" s="12">
        <f>'EJEC NO IMPRIMIR'!J24/'EJEC REGULAR'!$D$1</f>
        <v>1496229.585</v>
      </c>
      <c r="K24" s="12">
        <f>'EJEC NO IMPRIMIR'!K24/'EJEC REGULAR'!$D$1</f>
        <v>56808395.833</v>
      </c>
      <c r="L24" s="12">
        <f>'EJEC NO IMPRIMIR'!L24/'EJEC REGULAR'!$D$1</f>
        <v>-1960402.582</v>
      </c>
      <c r="M24" s="12">
        <f>'EJEC NO IMPRIMIR'!M24/'EJEC REGULAR'!$D$1</f>
        <v>4133596.998</v>
      </c>
      <c r="N24" s="12">
        <f>'EJEC NO IMPRIMIR'!N24/'EJEC REGULAR'!$D$1</f>
        <v>-21166240.456</v>
      </c>
      <c r="O24" s="12">
        <f>'EJEC NO IMPRIMIR'!O24/'EJEC REGULAR'!$D$1</f>
        <v>-7856487.545</v>
      </c>
      <c r="P24" s="12">
        <f>'EJEC NO IMPRIMIR'!P24/'EJEC REGULAR'!$D$1</f>
        <v>463777.024</v>
      </c>
      <c r="Q24" s="12">
        <f>'EJEC NO IMPRIMIR'!Q24/'EJEC REGULAR'!$D$1</f>
        <v>-1582906.315</v>
      </c>
      <c r="R24" s="12">
        <f>'EJEC NO IMPRIMIR'!R24/'EJEC REGULAR'!$D$1</f>
        <v>-2670353.258</v>
      </c>
      <c r="S24" s="12">
        <f>'EJEC NO IMPRIMIR'!S24/'EJEC REGULAR'!$D$1</f>
        <v>153886</v>
      </c>
      <c r="T24" s="12">
        <f>'EJEC NO IMPRIMIR'!T24/'EJEC REGULAR'!$D$1</f>
        <v>0</v>
      </c>
      <c r="U24" s="12">
        <f t="shared" si="5"/>
        <v>30162222.677999992</v>
      </c>
      <c r="V24" s="28"/>
      <c r="W24" s="5">
        <f t="shared" si="4"/>
        <v>30008336.677999992</v>
      </c>
      <c r="X24" s="28"/>
      <c r="Y24" s="28"/>
      <c r="Z24" s="28">
        <f t="shared" si="1"/>
        <v>30008336.677999992</v>
      </c>
      <c r="AA24" s="28"/>
      <c r="AB24" s="28"/>
      <c r="AC24" s="28">
        <v>30008336678</v>
      </c>
      <c r="AD24" s="28">
        <f t="shared" si="2"/>
        <v>30008336.678</v>
      </c>
      <c r="AE24" s="28">
        <f t="shared" si="3"/>
        <v>0</v>
      </c>
      <c r="AF24" s="28"/>
    </row>
    <row r="25" spans="1:32" s="52" customFormat="1" ht="24.75" customHeight="1">
      <c r="A25" s="44"/>
      <c r="B25" s="53"/>
      <c r="C25" s="46"/>
      <c r="D25" s="47" t="s">
        <v>6</v>
      </c>
      <c r="E25" s="48"/>
      <c r="F25" s="49">
        <f>SUM(F26,F27,F28,F29,F30,F31,F32,F41,F42,F46,F47,F48,F49)</f>
        <v>4047841.6229999997</v>
      </c>
      <c r="G25" s="49">
        <f aca="true" t="shared" si="6" ref="G25:Y25">SUM(G26,G27,G28,G29,G30,G31,G32,G41,G42,G46,G47,G48,G49)</f>
        <v>1901040.9190000002</v>
      </c>
      <c r="H25" s="49">
        <f t="shared" si="6"/>
        <v>4960784.9629999995</v>
      </c>
      <c r="I25" s="49">
        <f t="shared" si="6"/>
        <v>10499141.726</v>
      </c>
      <c r="J25" s="49">
        <f t="shared" si="6"/>
        <v>86960096.498</v>
      </c>
      <c r="K25" s="49">
        <f t="shared" si="6"/>
        <v>651018958.118</v>
      </c>
      <c r="L25" s="49">
        <f t="shared" si="6"/>
        <v>47041813.819</v>
      </c>
      <c r="M25" s="49">
        <f t="shared" si="6"/>
        <v>55981357.817</v>
      </c>
      <c r="N25" s="49">
        <f t="shared" si="6"/>
        <v>3022964.7890000003</v>
      </c>
      <c r="O25" s="49">
        <f t="shared" si="6"/>
        <v>90669131.419</v>
      </c>
      <c r="P25" s="49">
        <f t="shared" si="6"/>
        <v>12361736.651999999</v>
      </c>
      <c r="Q25" s="49">
        <f t="shared" si="6"/>
        <v>451909723.684</v>
      </c>
      <c r="R25" s="49">
        <f t="shared" si="6"/>
        <v>12581105.211</v>
      </c>
      <c r="S25" s="49">
        <f t="shared" si="6"/>
        <v>1080647</v>
      </c>
      <c r="T25" s="49">
        <f t="shared" si="6"/>
        <v>6823949</v>
      </c>
      <c r="U25" s="49">
        <f t="shared" si="6"/>
        <v>1440860293.238</v>
      </c>
      <c r="V25" s="51"/>
      <c r="W25" s="49">
        <f t="shared" si="6"/>
        <v>1432955697.238</v>
      </c>
      <c r="X25" s="51"/>
      <c r="Y25" s="49" t="e">
        <f t="shared" si="6"/>
        <v>#REF!</v>
      </c>
      <c r="Z25" s="28" t="e">
        <f t="shared" si="1"/>
        <v>#REF!</v>
      </c>
      <c r="AA25" s="51"/>
      <c r="AB25" s="51"/>
      <c r="AC25" s="28"/>
      <c r="AD25" s="51"/>
      <c r="AE25" s="51"/>
      <c r="AF25" s="51"/>
    </row>
    <row r="26" spans="1:32" s="18" customFormat="1" ht="22.5" customHeight="1">
      <c r="A26" s="27"/>
      <c r="B26" s="25" t="s">
        <v>7</v>
      </c>
      <c r="D26" s="26" t="s">
        <v>8</v>
      </c>
      <c r="F26" s="13">
        <f>'EJEC NO IMPRIMIR'!F26/'EJEC REGULAR'!$D$1</f>
        <v>3479024.011</v>
      </c>
      <c r="G26" s="13">
        <f>'EJEC NO IMPRIMIR'!G26/'EJEC REGULAR'!$D$1</f>
        <v>1650101.26</v>
      </c>
      <c r="H26" s="13">
        <f>'EJEC NO IMPRIMIR'!H26/'EJEC REGULAR'!$D$1</f>
        <v>4520653.36</v>
      </c>
      <c r="I26" s="13">
        <f>'EJEC NO IMPRIMIR'!I26/'EJEC REGULAR'!$D$1</f>
        <v>6105528.217</v>
      </c>
      <c r="J26" s="13">
        <f>'EJEC NO IMPRIMIR'!J26/'EJEC REGULAR'!$D$1</f>
        <v>9049040.988</v>
      </c>
      <c r="K26" s="13">
        <f>'EJEC NO IMPRIMIR'!K26/'EJEC REGULAR'!$D$1</f>
        <v>60889656.28</v>
      </c>
      <c r="L26" s="13">
        <f>'EJEC NO IMPRIMIR'!L26/'EJEC REGULAR'!$D$1</f>
        <v>4406231.124</v>
      </c>
      <c r="M26" s="13">
        <f>'EJEC NO IMPRIMIR'!M26/'EJEC REGULAR'!$D$1</f>
        <v>3308463.35</v>
      </c>
      <c r="N26" s="13">
        <f>'EJEC NO IMPRIMIR'!N26/'EJEC REGULAR'!$D$1</f>
        <v>2578409.889</v>
      </c>
      <c r="O26" s="13">
        <f>'EJEC NO IMPRIMIR'!O26/'EJEC REGULAR'!$D$1</f>
        <v>2856325.085</v>
      </c>
      <c r="P26" s="13">
        <f>'EJEC NO IMPRIMIR'!P26/'EJEC REGULAR'!$D$1</f>
        <v>9229787.9</v>
      </c>
      <c r="Q26" s="13">
        <f>'EJEC NO IMPRIMIR'!Q26/'EJEC REGULAR'!$D$1</f>
        <v>6771953.11</v>
      </c>
      <c r="R26" s="13">
        <f>'EJEC NO IMPRIMIR'!R26/'EJEC REGULAR'!$D$1</f>
        <v>8204483.921</v>
      </c>
      <c r="S26" s="13">
        <f>'EJEC NO IMPRIMIR'!S26/'EJEC REGULAR'!$D$1</f>
        <v>942146</v>
      </c>
      <c r="T26" s="13">
        <f>'EJEC NO IMPRIMIR'!T26/'EJEC REGULAR'!$D$1</f>
        <v>4355406</v>
      </c>
      <c r="U26" s="12">
        <f aca="true" t="shared" si="7" ref="U26:U31">SUM(F26:T26)</f>
        <v>128347210.49499999</v>
      </c>
      <c r="V26" s="28"/>
      <c r="W26" s="5">
        <f t="shared" si="4"/>
        <v>123049658.49499999</v>
      </c>
      <c r="X26" s="28"/>
      <c r="Y26" s="68" t="e">
        <f>+#REF!</f>
        <v>#REF!</v>
      </c>
      <c r="Z26" s="28" t="e">
        <f t="shared" si="1"/>
        <v>#REF!</v>
      </c>
      <c r="AA26" s="28"/>
      <c r="AB26" s="28"/>
      <c r="AC26" s="28">
        <v>123974792808</v>
      </c>
      <c r="AD26" s="28">
        <f t="shared" si="2"/>
        <v>123974792.808</v>
      </c>
      <c r="AE26" s="28" t="e">
        <f>+Z26-AD26</f>
        <v>#REF!</v>
      </c>
      <c r="AF26" s="28"/>
    </row>
    <row r="27" spans="1:32" s="18" customFormat="1" ht="22.5" customHeight="1">
      <c r="A27" s="27"/>
      <c r="B27" s="25" t="s">
        <v>9</v>
      </c>
      <c r="D27" s="26" t="s">
        <v>10</v>
      </c>
      <c r="F27" s="12">
        <f>'EJEC NO IMPRIMIR'!F27/'EJEC REGULAR'!$D$1</f>
        <v>112142.534</v>
      </c>
      <c r="G27" s="12">
        <f>'EJEC NO IMPRIMIR'!G27/'EJEC REGULAR'!$D$1</f>
        <v>73722.776</v>
      </c>
      <c r="H27" s="12">
        <f>'EJEC NO IMPRIMIR'!H27/'EJEC REGULAR'!$D$1</f>
        <v>171358.965</v>
      </c>
      <c r="I27" s="12">
        <f>'EJEC NO IMPRIMIR'!I27/'EJEC REGULAR'!$D$1</f>
        <v>248923.068</v>
      </c>
      <c r="J27" s="12">
        <f>'EJEC NO IMPRIMIR'!J27/'EJEC REGULAR'!$D$1</f>
        <v>548365.492</v>
      </c>
      <c r="K27" s="12">
        <f>'EJEC NO IMPRIMIR'!K27/'EJEC REGULAR'!$D$1</f>
        <v>3459191.774</v>
      </c>
      <c r="L27" s="12">
        <f>'EJEC NO IMPRIMIR'!L27/'EJEC REGULAR'!$D$1</f>
        <v>234291.577</v>
      </c>
      <c r="M27" s="12">
        <f>'EJEC NO IMPRIMIR'!M27/'EJEC REGULAR'!$D$1</f>
        <v>120330.134</v>
      </c>
      <c r="N27" s="12">
        <f>'EJEC NO IMPRIMIR'!N27/'EJEC REGULAR'!$D$1</f>
        <v>103169.631</v>
      </c>
      <c r="O27" s="12">
        <f>'EJEC NO IMPRIMIR'!O27/'EJEC REGULAR'!$D$1</f>
        <v>332639.145</v>
      </c>
      <c r="P27" s="12">
        <f>'EJEC NO IMPRIMIR'!P27/'EJEC REGULAR'!$D$1</f>
        <v>1910531.399</v>
      </c>
      <c r="Q27" s="12">
        <f>'EJEC NO IMPRIMIR'!Q27/'EJEC REGULAR'!$D$1</f>
        <v>468664.002</v>
      </c>
      <c r="R27" s="12">
        <f>'EJEC NO IMPRIMIR'!R27/'EJEC REGULAR'!$D$1</f>
        <v>421330.849</v>
      </c>
      <c r="S27" s="12">
        <f>'EJEC NO IMPRIMIR'!S27/'EJEC REGULAR'!$D$1</f>
        <v>61306</v>
      </c>
      <c r="T27" s="12">
        <f>'EJEC NO IMPRIMIR'!T27/'EJEC REGULAR'!$D$1</f>
        <v>1390569</v>
      </c>
      <c r="U27" s="12">
        <f t="shared" si="7"/>
        <v>9656536.346</v>
      </c>
      <c r="V27" s="28"/>
      <c r="W27" s="5">
        <f t="shared" si="4"/>
        <v>8204661.346000001</v>
      </c>
      <c r="X27" s="28"/>
      <c r="Y27" s="68" t="e">
        <f>+#REF!</f>
        <v>#REF!</v>
      </c>
      <c r="Z27" s="28" t="e">
        <f t="shared" si="1"/>
        <v>#REF!</v>
      </c>
      <c r="AA27" s="28"/>
      <c r="AB27" s="28"/>
      <c r="AC27" s="28">
        <v>8478333006</v>
      </c>
      <c r="AD27" s="28">
        <f t="shared" si="2"/>
        <v>8478333.006</v>
      </c>
      <c r="AE27" s="28" t="e">
        <f aca="true" t="shared" si="8" ref="AE27:AE48">+Z27-AD27</f>
        <v>#REF!</v>
      </c>
      <c r="AF27" s="28"/>
    </row>
    <row r="28" spans="1:32" s="18" customFormat="1" ht="22.5" customHeight="1">
      <c r="A28" s="27"/>
      <c r="B28" s="25" t="s">
        <v>11</v>
      </c>
      <c r="D28" s="26" t="s">
        <v>52</v>
      </c>
      <c r="F28" s="12">
        <f>'EJEC NO IMPRIMIR'!F28/'EJEC REGULAR'!$D$1</f>
        <v>230223.588</v>
      </c>
      <c r="G28" s="12">
        <f>'EJEC NO IMPRIMIR'!G28/'EJEC REGULAR'!$D$1</f>
        <v>142989.005</v>
      </c>
      <c r="H28" s="12">
        <f>'EJEC NO IMPRIMIR'!H28/'EJEC REGULAR'!$D$1</f>
        <v>106947.367</v>
      </c>
      <c r="I28" s="12">
        <f>'EJEC NO IMPRIMIR'!I28/'EJEC REGULAR'!$D$1</f>
        <v>202519.782</v>
      </c>
      <c r="J28" s="12">
        <f>'EJEC NO IMPRIMIR'!J28/'EJEC REGULAR'!$D$1</f>
        <v>112277.571</v>
      </c>
      <c r="K28" s="12">
        <f>'EJEC NO IMPRIMIR'!K28/'EJEC REGULAR'!$D$1</f>
        <v>1429688.747</v>
      </c>
      <c r="L28" s="12">
        <f>'EJEC NO IMPRIMIR'!L28/'EJEC REGULAR'!$D$1</f>
        <v>86761.651</v>
      </c>
      <c r="M28" s="12">
        <f>'EJEC NO IMPRIMIR'!M28/'EJEC REGULAR'!$D$1</f>
        <v>33836.314</v>
      </c>
      <c r="N28" s="12">
        <f>'EJEC NO IMPRIMIR'!N28/'EJEC REGULAR'!$D$1</f>
        <v>140018.061</v>
      </c>
      <c r="O28" s="12">
        <f>'EJEC NO IMPRIMIR'!O28/'EJEC REGULAR'!$D$1</f>
        <v>0</v>
      </c>
      <c r="P28" s="12">
        <f>'EJEC NO IMPRIMIR'!P28/'EJEC REGULAR'!$D$1</f>
        <v>202959.609</v>
      </c>
      <c r="Q28" s="12">
        <f>'EJEC NO IMPRIMIR'!Q28/'EJEC REGULAR'!$D$1</f>
        <v>27138.859</v>
      </c>
      <c r="R28" s="12">
        <f>'EJEC NO IMPRIMIR'!R28/'EJEC REGULAR'!$D$1</f>
        <v>186528.09</v>
      </c>
      <c r="S28" s="12">
        <f>'EJEC NO IMPRIMIR'!S28/'EJEC REGULAR'!$D$1</f>
        <v>0</v>
      </c>
      <c r="T28" s="12">
        <f>'EJEC NO IMPRIMIR'!T28/'EJEC REGULAR'!$D$1</f>
        <v>0</v>
      </c>
      <c r="U28" s="12">
        <f t="shared" si="7"/>
        <v>2901888.6440000003</v>
      </c>
      <c r="V28" s="28"/>
      <c r="W28" s="5">
        <f t="shared" si="4"/>
        <v>2901888.6440000003</v>
      </c>
      <c r="X28" s="28"/>
      <c r="Y28" s="28"/>
      <c r="Z28" s="28">
        <f t="shared" si="1"/>
        <v>2901888.6440000003</v>
      </c>
      <c r="AA28" s="28"/>
      <c r="AB28" s="28"/>
      <c r="AC28" s="28">
        <v>2901888644</v>
      </c>
      <c r="AD28" s="28">
        <f t="shared" si="2"/>
        <v>2901888.644</v>
      </c>
      <c r="AE28" s="28">
        <f t="shared" si="8"/>
        <v>0</v>
      </c>
      <c r="AF28" s="28"/>
    </row>
    <row r="29" spans="1:32" s="18" customFormat="1" ht="22.5" customHeight="1">
      <c r="A29" s="27"/>
      <c r="B29" s="25" t="s">
        <v>12</v>
      </c>
      <c r="D29" s="26" t="s">
        <v>14</v>
      </c>
      <c r="F29" s="12">
        <f>'EJEC NO IMPRIMIR'!F29/'EJEC REGULAR'!$D$1</f>
        <v>78964.922</v>
      </c>
      <c r="G29" s="12">
        <f>'EJEC NO IMPRIMIR'!G29/'EJEC REGULAR'!$D$1</f>
        <v>0</v>
      </c>
      <c r="H29" s="12">
        <f>'EJEC NO IMPRIMIR'!H29/'EJEC REGULAR'!$D$1</f>
        <v>0</v>
      </c>
      <c r="I29" s="12">
        <f>'EJEC NO IMPRIMIR'!I29/'EJEC REGULAR'!$D$1</f>
        <v>0</v>
      </c>
      <c r="J29" s="12">
        <f>'EJEC NO IMPRIMIR'!J29/'EJEC REGULAR'!$D$1</f>
        <v>0</v>
      </c>
      <c r="K29" s="12">
        <f>'EJEC NO IMPRIMIR'!K29/'EJEC REGULAR'!$D$1</f>
        <v>0</v>
      </c>
      <c r="L29" s="12">
        <f>'EJEC NO IMPRIMIR'!L29/'EJEC REGULAR'!$D$1</f>
        <v>0</v>
      </c>
      <c r="M29" s="12">
        <f>'EJEC NO IMPRIMIR'!M29/'EJEC REGULAR'!$D$1</f>
        <v>0</v>
      </c>
      <c r="N29" s="12">
        <f>'EJEC NO IMPRIMIR'!N29/'EJEC REGULAR'!$D$1</f>
        <v>0</v>
      </c>
      <c r="O29" s="12">
        <f>'EJEC NO IMPRIMIR'!O29/'EJEC REGULAR'!$D$1</f>
        <v>0</v>
      </c>
      <c r="P29" s="12">
        <f>'EJEC NO IMPRIMIR'!P29/'EJEC REGULAR'!$D$1</f>
        <v>0</v>
      </c>
      <c r="Q29" s="12">
        <f>'EJEC NO IMPRIMIR'!Q29/'EJEC REGULAR'!$D$1</f>
        <v>319096.835</v>
      </c>
      <c r="R29" s="12">
        <f>'EJEC NO IMPRIMIR'!R29/'EJEC REGULAR'!$D$1</f>
        <v>138465</v>
      </c>
      <c r="S29" s="12">
        <f>'EJEC NO IMPRIMIR'!S29/'EJEC REGULAR'!$D$1</f>
        <v>0</v>
      </c>
      <c r="T29" s="12">
        <f>'EJEC NO IMPRIMIR'!T29/'EJEC REGULAR'!$D$1</f>
        <v>0</v>
      </c>
      <c r="U29" s="12">
        <f t="shared" si="7"/>
        <v>536526.757</v>
      </c>
      <c r="V29" s="28"/>
      <c r="W29" s="5">
        <f t="shared" si="4"/>
        <v>536526.757</v>
      </c>
      <c r="X29" s="28"/>
      <c r="Y29" s="28"/>
      <c r="Z29" s="28">
        <f t="shared" si="1"/>
        <v>536526.757</v>
      </c>
      <c r="AA29" s="28"/>
      <c r="AB29" s="28"/>
      <c r="AC29" s="28">
        <v>536526757</v>
      </c>
      <c r="AD29" s="28">
        <f t="shared" si="2"/>
        <v>536526.757</v>
      </c>
      <c r="AE29" s="28">
        <f t="shared" si="8"/>
        <v>0</v>
      </c>
      <c r="AF29" s="28"/>
    </row>
    <row r="30" spans="1:32" s="18" customFormat="1" ht="22.5" customHeight="1">
      <c r="A30" s="27"/>
      <c r="B30" s="25" t="s">
        <v>13</v>
      </c>
      <c r="D30" s="26" t="s">
        <v>30</v>
      </c>
      <c r="F30" s="12">
        <f>'EJEC NO IMPRIMIR'!F30/'EJEC REGULAR'!$D$1</f>
        <v>0</v>
      </c>
      <c r="G30" s="12">
        <f>'EJEC NO IMPRIMIR'!G30/'EJEC REGULAR'!$D$1</f>
        <v>0</v>
      </c>
      <c r="H30" s="12">
        <f>'EJEC NO IMPRIMIR'!H30/'EJEC REGULAR'!$D$1</f>
        <v>0</v>
      </c>
      <c r="I30" s="12">
        <f>'EJEC NO IMPRIMIR'!I30/'EJEC REGULAR'!$D$1</f>
        <v>0</v>
      </c>
      <c r="J30" s="12">
        <f>'EJEC NO IMPRIMIR'!J30/'EJEC REGULAR'!$D$1</f>
        <v>0</v>
      </c>
      <c r="K30" s="12">
        <f>'EJEC NO IMPRIMIR'!K30/'EJEC REGULAR'!$D$1</f>
        <v>0</v>
      </c>
      <c r="L30" s="12">
        <f>'EJEC NO IMPRIMIR'!L30/'EJEC REGULAR'!$D$1</f>
        <v>0</v>
      </c>
      <c r="M30" s="12">
        <f>'EJEC NO IMPRIMIR'!M30/'EJEC REGULAR'!$D$1</f>
        <v>0</v>
      </c>
      <c r="N30" s="12">
        <f>'EJEC NO IMPRIMIR'!N30/'EJEC REGULAR'!$D$1</f>
        <v>0</v>
      </c>
      <c r="O30" s="12">
        <f>'EJEC NO IMPRIMIR'!O30/'EJEC REGULAR'!$D$1</f>
        <v>0</v>
      </c>
      <c r="P30" s="12">
        <f>'EJEC NO IMPRIMIR'!P30/'EJEC REGULAR'!$D$1</f>
        <v>0</v>
      </c>
      <c r="Q30" s="12">
        <f>'EJEC NO IMPRIMIR'!Q30/'EJEC REGULAR'!$D$1</f>
        <v>0</v>
      </c>
      <c r="R30" s="12">
        <f>'EJEC NO IMPRIMIR'!R30/'EJEC REGULAR'!$D$1</f>
        <v>0</v>
      </c>
      <c r="S30" s="12">
        <f>'EJEC NO IMPRIMIR'!S30/'EJEC REGULAR'!$D$1</f>
        <v>0</v>
      </c>
      <c r="T30" s="12">
        <f>'EJEC NO IMPRIMIR'!T30/'EJEC REGULAR'!$D$1</f>
        <v>0</v>
      </c>
      <c r="U30" s="12">
        <f t="shared" si="7"/>
        <v>0</v>
      </c>
      <c r="V30" s="28"/>
      <c r="W30" s="5">
        <f t="shared" si="4"/>
        <v>0</v>
      </c>
      <c r="X30" s="28"/>
      <c r="Y30" s="28"/>
      <c r="Z30" s="28">
        <f t="shared" si="1"/>
        <v>0</v>
      </c>
      <c r="AA30" s="28"/>
      <c r="AB30" s="28"/>
      <c r="AD30" s="28">
        <f t="shared" si="2"/>
        <v>0</v>
      </c>
      <c r="AE30" s="28">
        <f t="shared" si="8"/>
        <v>0</v>
      </c>
      <c r="AF30" s="28"/>
    </row>
    <row r="31" spans="1:32" s="18" customFormat="1" ht="22.5" customHeight="1">
      <c r="A31" s="27"/>
      <c r="B31" s="25" t="s">
        <v>75</v>
      </c>
      <c r="D31" s="26" t="s">
        <v>67</v>
      </c>
      <c r="F31" s="12">
        <f>'EJEC NO IMPRIMIR'!F31/'EJEC REGULAR'!$D$1</f>
        <v>0</v>
      </c>
      <c r="G31" s="12">
        <f>'EJEC NO IMPRIMIR'!G31/'EJEC REGULAR'!$D$1</f>
        <v>0</v>
      </c>
      <c r="H31" s="12">
        <f>'EJEC NO IMPRIMIR'!H31/'EJEC REGULAR'!$D$1</f>
        <v>0</v>
      </c>
      <c r="I31" s="12">
        <f>'EJEC NO IMPRIMIR'!I31/'EJEC REGULAR'!$D$1</f>
        <v>93229.554</v>
      </c>
      <c r="J31" s="12">
        <f>'EJEC NO IMPRIMIR'!J31/'EJEC REGULAR'!$D$1</f>
        <v>961913.214</v>
      </c>
      <c r="K31" s="12">
        <f>'EJEC NO IMPRIMIR'!K31/'EJEC REGULAR'!$D$1</f>
        <v>606460.102</v>
      </c>
      <c r="L31" s="12">
        <f>'EJEC NO IMPRIMIR'!L31/'EJEC REGULAR'!$D$1</f>
        <v>0</v>
      </c>
      <c r="M31" s="12">
        <f>'EJEC NO IMPRIMIR'!M31/'EJEC REGULAR'!$D$1</f>
        <v>0</v>
      </c>
      <c r="N31" s="12">
        <f>'EJEC NO IMPRIMIR'!N31/'EJEC REGULAR'!$D$1</f>
        <v>0</v>
      </c>
      <c r="O31" s="12">
        <f>'EJEC NO IMPRIMIR'!O31/'EJEC REGULAR'!$D$1</f>
        <v>0</v>
      </c>
      <c r="P31" s="12">
        <f>'EJEC NO IMPRIMIR'!P31/'EJEC REGULAR'!$D$1</f>
        <v>0</v>
      </c>
      <c r="Q31" s="12">
        <f>'EJEC NO IMPRIMIR'!Q31/'EJEC REGULAR'!$D$1</f>
        <v>104484.976</v>
      </c>
      <c r="R31" s="12">
        <f>'EJEC NO IMPRIMIR'!R31/'EJEC REGULAR'!$D$1</f>
        <v>0</v>
      </c>
      <c r="S31" s="12">
        <f>'EJEC NO IMPRIMIR'!S31/'EJEC REGULAR'!$D$1</f>
        <v>0</v>
      </c>
      <c r="T31" s="12">
        <f>'EJEC NO IMPRIMIR'!T31/'EJEC REGULAR'!$D$1</f>
        <v>0</v>
      </c>
      <c r="U31" s="12">
        <f t="shared" si="7"/>
        <v>1766087.8460000001</v>
      </c>
      <c r="V31" s="28"/>
      <c r="W31" s="5">
        <f t="shared" si="4"/>
        <v>1766087.8460000001</v>
      </c>
      <c r="X31" s="28"/>
      <c r="Y31" s="28"/>
      <c r="Z31" s="28">
        <f t="shared" si="1"/>
        <v>1766087.8460000001</v>
      </c>
      <c r="AA31" s="28"/>
      <c r="AB31" s="28"/>
      <c r="AC31" s="28">
        <v>1766087846</v>
      </c>
      <c r="AD31" s="28">
        <f t="shared" si="2"/>
        <v>1766087.846</v>
      </c>
      <c r="AE31" s="28">
        <f t="shared" si="8"/>
        <v>0</v>
      </c>
      <c r="AF31" s="28"/>
    </row>
    <row r="32" spans="1:32" s="16" customFormat="1" ht="22.5" customHeight="1">
      <c r="A32" s="27"/>
      <c r="B32" s="25" t="s">
        <v>76</v>
      </c>
      <c r="C32" s="18"/>
      <c r="D32" s="31" t="s">
        <v>68</v>
      </c>
      <c r="E32" s="18"/>
      <c r="F32" s="14">
        <f>'EJEC NO IMPRIMIR'!F32/'EJEC REGULAR'!$D$1</f>
        <v>14598</v>
      </c>
      <c r="G32" s="14">
        <f>'EJEC NO IMPRIMIR'!G32/'EJEC REGULAR'!$D$1</f>
        <v>0</v>
      </c>
      <c r="H32" s="14">
        <f>'EJEC NO IMPRIMIR'!H32/'EJEC REGULAR'!$D$1</f>
        <v>85156.836</v>
      </c>
      <c r="I32" s="14">
        <f>'EJEC NO IMPRIMIR'!I32/'EJEC REGULAR'!$D$1</f>
        <v>0</v>
      </c>
      <c r="J32" s="14">
        <f>'EJEC NO IMPRIMIR'!J32/'EJEC REGULAR'!$D$1</f>
        <v>889.931</v>
      </c>
      <c r="K32" s="14">
        <f>'EJEC NO IMPRIMIR'!K32/'EJEC REGULAR'!$D$1</f>
        <v>2183842.665</v>
      </c>
      <c r="L32" s="14">
        <f>'EJEC NO IMPRIMIR'!L32/'EJEC REGULAR'!$D$1</f>
        <v>439678.496</v>
      </c>
      <c r="M32" s="14">
        <f>'EJEC NO IMPRIMIR'!M32/'EJEC REGULAR'!$D$1</f>
        <v>374.85</v>
      </c>
      <c r="N32" s="14">
        <f>'EJEC NO IMPRIMIR'!N32/'EJEC REGULAR'!$D$1</f>
        <v>1376.055</v>
      </c>
      <c r="O32" s="14">
        <f>'EJEC NO IMPRIMIR'!O32/'EJEC REGULAR'!$D$1</f>
        <v>8832.524</v>
      </c>
      <c r="P32" s="14">
        <f>'EJEC NO IMPRIMIR'!P32/'EJEC REGULAR'!$D$1</f>
        <v>155006.805</v>
      </c>
      <c r="Q32" s="14">
        <f>'EJEC NO IMPRIMIR'!Q32/'EJEC REGULAR'!$D$1</f>
        <v>10227.038</v>
      </c>
      <c r="R32" s="14">
        <f>'EJEC NO IMPRIMIR'!R32/'EJEC REGULAR'!$D$1</f>
        <v>5959.997</v>
      </c>
      <c r="S32" s="14">
        <f>'EJEC NO IMPRIMIR'!S32/'EJEC REGULAR'!$D$1</f>
        <v>31968</v>
      </c>
      <c r="T32" s="14">
        <f>'EJEC NO IMPRIMIR'!T32/'EJEC REGULAR'!$D$1</f>
        <v>25881</v>
      </c>
      <c r="U32" s="12">
        <f>SUM(U33:U40)</f>
        <v>2963792.197</v>
      </c>
      <c r="V32" s="7"/>
      <c r="W32" s="5">
        <f t="shared" si="4"/>
        <v>2905943.197</v>
      </c>
      <c r="X32" s="7"/>
      <c r="Y32" s="5" t="e">
        <f>SUM(Y33:Y41)</f>
        <v>#REF!</v>
      </c>
      <c r="Z32" s="28" t="e">
        <f t="shared" si="1"/>
        <v>#REF!</v>
      </c>
      <c r="AA32" s="7"/>
      <c r="AB32" s="7"/>
      <c r="AC32" s="28">
        <v>2967276760</v>
      </c>
      <c r="AD32" s="28">
        <f t="shared" si="2"/>
        <v>2967276.76</v>
      </c>
      <c r="AE32" s="28" t="e">
        <f t="shared" si="8"/>
        <v>#REF!</v>
      </c>
      <c r="AF32" s="7"/>
    </row>
    <row r="33" spans="1:32" s="18" customFormat="1" ht="22.5" customHeight="1">
      <c r="A33" s="27"/>
      <c r="B33" s="41" t="s">
        <v>20</v>
      </c>
      <c r="C33" s="39"/>
      <c r="D33" s="42" t="s">
        <v>38</v>
      </c>
      <c r="F33" s="13">
        <f>'EJEC NO IMPRIMIR'!F33/'EJEC REGULAR'!$D$1</f>
        <v>0</v>
      </c>
      <c r="G33" s="13">
        <f>'EJEC NO IMPRIMIR'!G33/'EJEC REGULAR'!$D$1</f>
        <v>0</v>
      </c>
      <c r="H33" s="13">
        <f>'EJEC NO IMPRIMIR'!H33/'EJEC REGULAR'!$D$1</f>
        <v>0</v>
      </c>
      <c r="I33" s="13">
        <f>'EJEC NO IMPRIMIR'!I33/'EJEC REGULAR'!$D$1</f>
        <v>0</v>
      </c>
      <c r="J33" s="13">
        <f>'EJEC NO IMPRIMIR'!J33/'EJEC REGULAR'!$D$1</f>
        <v>0</v>
      </c>
      <c r="K33" s="13">
        <f>'EJEC NO IMPRIMIR'!K33/'EJEC REGULAR'!$D$1</f>
        <v>0</v>
      </c>
      <c r="L33" s="13">
        <f>'EJEC NO IMPRIMIR'!L33/'EJEC REGULAR'!$D$1</f>
        <v>0</v>
      </c>
      <c r="M33" s="13">
        <f>'EJEC NO IMPRIMIR'!M33/'EJEC REGULAR'!$D$1</f>
        <v>0</v>
      </c>
      <c r="N33" s="13">
        <f>'EJEC NO IMPRIMIR'!N33/'EJEC REGULAR'!$D$1</f>
        <v>0</v>
      </c>
      <c r="O33" s="13">
        <f>'EJEC NO IMPRIMIR'!O33/'EJEC REGULAR'!$D$1</f>
        <v>0</v>
      </c>
      <c r="P33" s="13">
        <f>'EJEC NO IMPRIMIR'!P33/'EJEC REGULAR'!$D$1</f>
        <v>0</v>
      </c>
      <c r="Q33" s="13">
        <f>'EJEC NO IMPRIMIR'!Q33/'EJEC REGULAR'!$D$1</f>
        <v>0</v>
      </c>
      <c r="R33" s="13">
        <f>'EJEC NO IMPRIMIR'!R33/'EJEC REGULAR'!$D$1</f>
        <v>0</v>
      </c>
      <c r="S33" s="13">
        <f>'EJEC NO IMPRIMIR'!S33/'EJEC REGULAR'!$D$1</f>
        <v>0</v>
      </c>
      <c r="T33" s="13">
        <f>'EJEC NO IMPRIMIR'!T33/'EJEC REGULAR'!$D$1</f>
        <v>0</v>
      </c>
      <c r="U33" s="13">
        <f aca="true" t="shared" si="9" ref="U33:U41">SUM(F33:T33)</f>
        <v>0</v>
      </c>
      <c r="V33" s="28"/>
      <c r="W33" s="5">
        <f t="shared" si="4"/>
        <v>0</v>
      </c>
      <c r="X33" s="28"/>
      <c r="Y33" s="28"/>
      <c r="Z33" s="28">
        <f t="shared" si="1"/>
        <v>0</v>
      </c>
      <c r="AA33" s="28"/>
      <c r="AB33" s="28"/>
      <c r="AD33" s="28">
        <f t="shared" si="2"/>
        <v>0</v>
      </c>
      <c r="AE33" s="28">
        <f t="shared" si="8"/>
        <v>0</v>
      </c>
      <c r="AF33" s="28"/>
    </row>
    <row r="34" spans="1:32" s="18" customFormat="1" ht="22.5" customHeight="1">
      <c r="A34" s="27"/>
      <c r="B34" s="29" t="s">
        <v>39</v>
      </c>
      <c r="D34" s="26" t="s">
        <v>98</v>
      </c>
      <c r="F34" s="12">
        <f>'EJEC NO IMPRIMIR'!F34/'EJEC REGULAR'!$D$1</f>
        <v>0</v>
      </c>
      <c r="G34" s="12">
        <f>'EJEC NO IMPRIMIR'!G34/'EJEC REGULAR'!$D$1</f>
        <v>0</v>
      </c>
      <c r="H34" s="12">
        <f>'EJEC NO IMPRIMIR'!H34/'EJEC REGULAR'!$D$1</f>
        <v>0</v>
      </c>
      <c r="I34" s="12">
        <f>'EJEC NO IMPRIMIR'!I34/'EJEC REGULAR'!$D$1</f>
        <v>0</v>
      </c>
      <c r="J34" s="12">
        <f>'EJEC NO IMPRIMIR'!J34/'EJEC REGULAR'!$D$1</f>
        <v>0</v>
      </c>
      <c r="K34" s="12">
        <f>'EJEC NO IMPRIMIR'!K34/'EJEC REGULAR'!$D$1</f>
        <v>0</v>
      </c>
      <c r="L34" s="12">
        <f>'EJEC NO IMPRIMIR'!L34/'EJEC REGULAR'!$D$1</f>
        <v>0</v>
      </c>
      <c r="M34" s="12">
        <f>'EJEC NO IMPRIMIR'!M34/'EJEC REGULAR'!$D$1</f>
        <v>0</v>
      </c>
      <c r="N34" s="12">
        <f>'EJEC NO IMPRIMIR'!N34/'EJEC REGULAR'!$D$1</f>
        <v>0</v>
      </c>
      <c r="O34" s="12">
        <f>'EJEC NO IMPRIMIR'!O34/'EJEC REGULAR'!$D$1</f>
        <v>0</v>
      </c>
      <c r="P34" s="12">
        <f>'EJEC NO IMPRIMIR'!P34/'EJEC REGULAR'!$D$1</f>
        <v>0</v>
      </c>
      <c r="Q34" s="12">
        <f>'EJEC NO IMPRIMIR'!Q34/'EJEC REGULAR'!$D$1</f>
        <v>0</v>
      </c>
      <c r="R34" s="12">
        <f>'EJEC NO IMPRIMIR'!R34/'EJEC REGULAR'!$D$1</f>
        <v>0</v>
      </c>
      <c r="S34" s="12">
        <f>'EJEC NO IMPRIMIR'!S34/'EJEC REGULAR'!$D$1</f>
        <v>0</v>
      </c>
      <c r="T34" s="12">
        <f>'EJEC NO IMPRIMIR'!T34/'EJEC REGULAR'!$D$1</f>
        <v>0</v>
      </c>
      <c r="U34" s="12">
        <f t="shared" si="9"/>
        <v>0</v>
      </c>
      <c r="V34" s="28"/>
      <c r="W34" s="5">
        <f t="shared" si="4"/>
        <v>0</v>
      </c>
      <c r="X34" s="28"/>
      <c r="Y34" s="28"/>
      <c r="Z34" s="28">
        <f t="shared" si="1"/>
        <v>0</v>
      </c>
      <c r="AA34" s="28"/>
      <c r="AB34" s="28"/>
      <c r="AD34" s="28">
        <f t="shared" si="2"/>
        <v>0</v>
      </c>
      <c r="AE34" s="28">
        <f t="shared" si="8"/>
        <v>0</v>
      </c>
      <c r="AF34" s="28"/>
    </row>
    <row r="35" spans="1:32" s="18" customFormat="1" ht="22.5" customHeight="1">
      <c r="A35" s="27"/>
      <c r="B35" s="29" t="s">
        <v>31</v>
      </c>
      <c r="D35" s="26" t="s">
        <v>33</v>
      </c>
      <c r="F35" s="12">
        <f>'EJEC NO IMPRIMIR'!F35/'EJEC REGULAR'!$D$1</f>
        <v>0</v>
      </c>
      <c r="G35" s="12">
        <f>'EJEC NO IMPRIMIR'!G35/'EJEC REGULAR'!$D$1</f>
        <v>0</v>
      </c>
      <c r="H35" s="12">
        <f>'EJEC NO IMPRIMIR'!H35/'EJEC REGULAR'!$D$1</f>
        <v>0</v>
      </c>
      <c r="I35" s="12">
        <f>'EJEC NO IMPRIMIR'!I35/'EJEC REGULAR'!$D$1</f>
        <v>0</v>
      </c>
      <c r="J35" s="12">
        <f>'EJEC NO IMPRIMIR'!J35/'EJEC REGULAR'!$D$1</f>
        <v>0</v>
      </c>
      <c r="K35" s="12">
        <f>'EJEC NO IMPRIMIR'!K35/'EJEC REGULAR'!$D$1</f>
        <v>36556.8</v>
      </c>
      <c r="L35" s="12">
        <f>'EJEC NO IMPRIMIR'!L35/'EJEC REGULAR'!$D$1</f>
        <v>439638.432</v>
      </c>
      <c r="M35" s="12">
        <f>'EJEC NO IMPRIMIR'!M35/'EJEC REGULAR'!$D$1</f>
        <v>0</v>
      </c>
      <c r="N35" s="12">
        <f>'EJEC NO IMPRIMIR'!N35/'EJEC REGULAR'!$D$1</f>
        <v>0</v>
      </c>
      <c r="O35" s="12">
        <f>'EJEC NO IMPRIMIR'!O35/'EJEC REGULAR'!$D$1</f>
        <v>0</v>
      </c>
      <c r="P35" s="12">
        <f>'EJEC NO IMPRIMIR'!P35/'EJEC REGULAR'!$D$1</f>
        <v>18436</v>
      </c>
      <c r="Q35" s="12">
        <f>'EJEC NO IMPRIMIR'!Q35/'EJEC REGULAR'!$D$1</f>
        <v>0</v>
      </c>
      <c r="R35" s="12">
        <f>'EJEC NO IMPRIMIR'!R35/'EJEC REGULAR'!$D$1</f>
        <v>0</v>
      </c>
      <c r="S35" s="12">
        <f>'EJEC NO IMPRIMIR'!S35/'EJEC REGULAR'!$D$1</f>
        <v>0</v>
      </c>
      <c r="T35" s="12">
        <f>'EJEC NO IMPRIMIR'!T35/'EJEC REGULAR'!$D$1</f>
        <v>0</v>
      </c>
      <c r="U35" s="12">
        <f t="shared" si="9"/>
        <v>494631.23199999996</v>
      </c>
      <c r="V35" s="28"/>
      <c r="W35" s="5">
        <f t="shared" si="4"/>
        <v>494631.23199999996</v>
      </c>
      <c r="X35" s="28"/>
      <c r="Y35" s="67" t="e">
        <f>+#REF!</f>
        <v>#REF!</v>
      </c>
      <c r="Z35" s="28" t="e">
        <f t="shared" si="1"/>
        <v>#REF!</v>
      </c>
      <c r="AA35" s="28"/>
      <c r="AB35" s="28"/>
      <c r="AD35" s="28">
        <f t="shared" si="2"/>
        <v>0</v>
      </c>
      <c r="AE35" s="28"/>
      <c r="AF35" s="28"/>
    </row>
    <row r="36" spans="1:32" s="18" customFormat="1" ht="22.5" customHeight="1">
      <c r="A36" s="27"/>
      <c r="B36" s="29" t="s">
        <v>32</v>
      </c>
      <c r="D36" s="26" t="s">
        <v>34</v>
      </c>
      <c r="F36" s="12">
        <f>'EJEC NO IMPRIMIR'!F36/'EJEC REGULAR'!$D$1</f>
        <v>0</v>
      </c>
      <c r="G36" s="12">
        <f>'EJEC NO IMPRIMIR'!G36/'EJEC REGULAR'!$D$1</f>
        <v>0</v>
      </c>
      <c r="H36" s="12">
        <f>'EJEC NO IMPRIMIR'!H36/'EJEC REGULAR'!$D$1</f>
        <v>0</v>
      </c>
      <c r="I36" s="12">
        <f>'EJEC NO IMPRIMIR'!I36/'EJEC REGULAR'!$D$1</f>
        <v>0</v>
      </c>
      <c r="J36" s="12">
        <f>'EJEC NO IMPRIMIR'!J36/'EJEC REGULAR'!$D$1</f>
        <v>0</v>
      </c>
      <c r="K36" s="12">
        <f>'EJEC NO IMPRIMIR'!K36/'EJEC REGULAR'!$D$1</f>
        <v>1623.809</v>
      </c>
      <c r="L36" s="12">
        <f>'EJEC NO IMPRIMIR'!L36/'EJEC REGULAR'!$D$1</f>
        <v>0</v>
      </c>
      <c r="M36" s="12">
        <f>'EJEC NO IMPRIMIR'!M36/'EJEC REGULAR'!$D$1</f>
        <v>0</v>
      </c>
      <c r="N36" s="12">
        <f>'EJEC NO IMPRIMIR'!N36/'EJEC REGULAR'!$D$1</f>
        <v>0</v>
      </c>
      <c r="O36" s="12">
        <f>'EJEC NO IMPRIMIR'!O36/'EJEC REGULAR'!$D$1</f>
        <v>8166.613</v>
      </c>
      <c r="P36" s="12">
        <f>'EJEC NO IMPRIMIR'!P36/'EJEC REGULAR'!$D$1</f>
        <v>0</v>
      </c>
      <c r="Q36" s="12">
        <f>'EJEC NO IMPRIMIR'!Q36/'EJEC REGULAR'!$D$1</f>
        <v>0</v>
      </c>
      <c r="R36" s="12">
        <f>'EJEC NO IMPRIMIR'!R36/'EJEC REGULAR'!$D$1</f>
        <v>0</v>
      </c>
      <c r="S36" s="12">
        <f>'EJEC NO IMPRIMIR'!S36/'EJEC REGULAR'!$D$1</f>
        <v>1107</v>
      </c>
      <c r="T36" s="12">
        <f>'EJEC NO IMPRIMIR'!T36/'EJEC REGULAR'!$D$1</f>
        <v>0</v>
      </c>
      <c r="U36" s="12">
        <f t="shared" si="9"/>
        <v>10897.422</v>
      </c>
      <c r="V36" s="28"/>
      <c r="W36" s="5">
        <f t="shared" si="4"/>
        <v>9790.422</v>
      </c>
      <c r="X36" s="28"/>
      <c r="Y36" s="67" t="e">
        <f>+#REF!</f>
        <v>#REF!</v>
      </c>
      <c r="Z36" s="28" t="e">
        <f t="shared" si="1"/>
        <v>#REF!</v>
      </c>
      <c r="AA36" s="28"/>
      <c r="AB36" s="28"/>
      <c r="AD36" s="28">
        <f t="shared" si="2"/>
        <v>0</v>
      </c>
      <c r="AE36" s="28"/>
      <c r="AF36" s="28"/>
    </row>
    <row r="37" spans="1:32" s="18" customFormat="1" ht="22.5" customHeight="1">
      <c r="A37" s="27"/>
      <c r="B37" s="29" t="s">
        <v>37</v>
      </c>
      <c r="D37" s="26" t="s">
        <v>47</v>
      </c>
      <c r="F37" s="12">
        <f>'EJEC NO IMPRIMIR'!F37/'EJEC REGULAR'!$D$1</f>
        <v>0</v>
      </c>
      <c r="G37" s="12">
        <f>'EJEC NO IMPRIMIR'!G37/'EJEC REGULAR'!$D$1</f>
        <v>0</v>
      </c>
      <c r="H37" s="12">
        <f>'EJEC NO IMPRIMIR'!H37/'EJEC REGULAR'!$D$1</f>
        <v>3543.426</v>
      </c>
      <c r="I37" s="12">
        <f>'EJEC NO IMPRIMIR'!I37/'EJEC REGULAR'!$D$1</f>
        <v>0</v>
      </c>
      <c r="J37" s="12">
        <f>'EJEC NO IMPRIMIR'!J37/'EJEC REGULAR'!$D$1</f>
        <v>0</v>
      </c>
      <c r="K37" s="12">
        <f>'EJEC NO IMPRIMIR'!K37/'EJEC REGULAR'!$D$1</f>
        <v>2015875.146</v>
      </c>
      <c r="L37" s="12">
        <f>'EJEC NO IMPRIMIR'!L37/'EJEC REGULAR'!$D$1</f>
        <v>0</v>
      </c>
      <c r="M37" s="12">
        <f>'EJEC NO IMPRIMIR'!M37/'EJEC REGULAR'!$D$1</f>
        <v>374.85</v>
      </c>
      <c r="N37" s="12">
        <f>'EJEC NO IMPRIMIR'!N37/'EJEC REGULAR'!$D$1</f>
        <v>0</v>
      </c>
      <c r="O37" s="12">
        <f>'EJEC NO IMPRIMIR'!O37/'EJEC REGULAR'!$D$1</f>
        <v>0</v>
      </c>
      <c r="P37" s="12">
        <f>'EJEC NO IMPRIMIR'!P37/'EJEC REGULAR'!$D$1</f>
        <v>9398.132</v>
      </c>
      <c r="Q37" s="12">
        <f>'EJEC NO IMPRIMIR'!Q37/'EJEC REGULAR'!$D$1</f>
        <v>0</v>
      </c>
      <c r="R37" s="12">
        <f>'EJEC NO IMPRIMIR'!R37/'EJEC REGULAR'!$D$1</f>
        <v>0</v>
      </c>
      <c r="S37" s="12">
        <f>'EJEC NO IMPRIMIR'!S37/'EJEC REGULAR'!$D$1</f>
        <v>22696</v>
      </c>
      <c r="T37" s="12">
        <f>'EJEC NO IMPRIMIR'!T37/'EJEC REGULAR'!$D$1</f>
        <v>0</v>
      </c>
      <c r="U37" s="12">
        <f t="shared" si="9"/>
        <v>2051887.554</v>
      </c>
      <c r="V37" s="28"/>
      <c r="W37" s="5">
        <f t="shared" si="4"/>
        <v>2029191.554</v>
      </c>
      <c r="X37" s="28"/>
      <c r="Y37" s="67" t="e">
        <f>+#REF!</f>
        <v>#REF!</v>
      </c>
      <c r="Z37" s="28" t="e">
        <f t="shared" si="1"/>
        <v>#REF!</v>
      </c>
      <c r="AA37" s="28"/>
      <c r="AB37" s="28"/>
      <c r="AD37" s="28">
        <f t="shared" si="2"/>
        <v>0</v>
      </c>
      <c r="AE37" s="28"/>
      <c r="AF37" s="28"/>
    </row>
    <row r="38" spans="1:32" s="18" customFormat="1" ht="22.5" customHeight="1">
      <c r="A38" s="27"/>
      <c r="B38" s="29" t="s">
        <v>21</v>
      </c>
      <c r="D38" s="26" t="s">
        <v>36</v>
      </c>
      <c r="F38" s="12">
        <f>'EJEC NO IMPRIMIR'!F38/'EJEC REGULAR'!$D$1</f>
        <v>0</v>
      </c>
      <c r="G38" s="12">
        <f>'EJEC NO IMPRIMIR'!G38/'EJEC REGULAR'!$D$1</f>
        <v>0</v>
      </c>
      <c r="H38" s="12">
        <f>'EJEC NO IMPRIMIR'!H38/'EJEC REGULAR'!$D$1</f>
        <v>0</v>
      </c>
      <c r="I38" s="12">
        <f>'EJEC NO IMPRIMIR'!I38/'EJEC REGULAR'!$D$1</f>
        <v>0</v>
      </c>
      <c r="J38" s="12">
        <f>'EJEC NO IMPRIMIR'!J38/'EJEC REGULAR'!$D$1</f>
        <v>889.931</v>
      </c>
      <c r="K38" s="12">
        <f>'EJEC NO IMPRIMIR'!K38/'EJEC REGULAR'!$D$1</f>
        <v>67513.368</v>
      </c>
      <c r="L38" s="12">
        <f>'EJEC NO IMPRIMIR'!L38/'EJEC REGULAR'!$D$1</f>
        <v>0</v>
      </c>
      <c r="M38" s="12">
        <f>'EJEC NO IMPRIMIR'!M38/'EJEC REGULAR'!$D$1</f>
        <v>0</v>
      </c>
      <c r="N38" s="12">
        <f>'EJEC NO IMPRIMIR'!N38/'EJEC REGULAR'!$D$1</f>
        <v>1376.055</v>
      </c>
      <c r="O38" s="12">
        <f>'EJEC NO IMPRIMIR'!O38/'EJEC REGULAR'!$D$1</f>
        <v>665.911</v>
      </c>
      <c r="P38" s="12">
        <f>'EJEC NO IMPRIMIR'!P38/'EJEC REGULAR'!$D$1</f>
        <v>4152.05</v>
      </c>
      <c r="Q38" s="12">
        <f>'EJEC NO IMPRIMIR'!Q38/'EJEC REGULAR'!$D$1</f>
        <v>4148.492</v>
      </c>
      <c r="R38" s="12">
        <f>'EJEC NO IMPRIMIR'!R38/'EJEC REGULAR'!$D$1</f>
        <v>5897</v>
      </c>
      <c r="S38" s="12">
        <f>'EJEC NO IMPRIMIR'!S38/'EJEC REGULAR'!$D$1</f>
        <v>5111</v>
      </c>
      <c r="T38" s="12">
        <f>'EJEC NO IMPRIMIR'!T38/'EJEC REGULAR'!$D$1</f>
        <v>18507</v>
      </c>
      <c r="U38" s="12">
        <f t="shared" si="9"/>
        <v>108260.80699999999</v>
      </c>
      <c r="V38" s="28"/>
      <c r="W38" s="5">
        <f t="shared" si="4"/>
        <v>84642.80699999999</v>
      </c>
      <c r="X38" s="28"/>
      <c r="Y38" s="67" t="e">
        <f>+#REF!</f>
        <v>#REF!</v>
      </c>
      <c r="Z38" s="28" t="e">
        <f t="shared" si="1"/>
        <v>#REF!</v>
      </c>
      <c r="AA38" s="28"/>
      <c r="AB38" s="28"/>
      <c r="AD38" s="28">
        <f t="shared" si="2"/>
        <v>0</v>
      </c>
      <c r="AE38" s="28"/>
      <c r="AF38" s="28"/>
    </row>
    <row r="39" spans="1:32" s="18" customFormat="1" ht="22.5" customHeight="1">
      <c r="A39" s="27"/>
      <c r="B39" s="29" t="s">
        <v>23</v>
      </c>
      <c r="D39" s="26" t="s">
        <v>35</v>
      </c>
      <c r="F39" s="12">
        <f>'EJEC NO IMPRIMIR'!F39/'EJEC REGULAR'!$D$1</f>
        <v>14598</v>
      </c>
      <c r="G39" s="12">
        <f>'EJEC NO IMPRIMIR'!G39/'EJEC REGULAR'!$D$1</f>
        <v>0</v>
      </c>
      <c r="H39" s="12">
        <f>'EJEC NO IMPRIMIR'!H39/'EJEC REGULAR'!$D$1</f>
        <v>81613.41</v>
      </c>
      <c r="I39" s="12">
        <f>'EJEC NO IMPRIMIR'!I39/'EJEC REGULAR'!$D$1</f>
        <v>0</v>
      </c>
      <c r="J39" s="12">
        <f>'EJEC NO IMPRIMIR'!J39/'EJEC REGULAR'!$D$1</f>
        <v>0</v>
      </c>
      <c r="K39" s="12">
        <f>'EJEC NO IMPRIMIR'!K39/'EJEC REGULAR'!$D$1</f>
        <v>62273.542</v>
      </c>
      <c r="L39" s="12">
        <f>'EJEC NO IMPRIMIR'!L39/'EJEC REGULAR'!$D$1</f>
        <v>40.064</v>
      </c>
      <c r="M39" s="12">
        <f>'EJEC NO IMPRIMIR'!M39/'EJEC REGULAR'!$D$1</f>
        <v>0</v>
      </c>
      <c r="N39" s="12">
        <f>'EJEC NO IMPRIMIR'!N39/'EJEC REGULAR'!$D$1</f>
        <v>0</v>
      </c>
      <c r="O39" s="12">
        <f>'EJEC NO IMPRIMIR'!O39/'EJEC REGULAR'!$D$1</f>
        <v>0</v>
      </c>
      <c r="P39" s="12">
        <f>'EJEC NO IMPRIMIR'!P39/'EJEC REGULAR'!$D$1</f>
        <v>123020.623</v>
      </c>
      <c r="Q39" s="12">
        <f>'EJEC NO IMPRIMIR'!Q39/'EJEC REGULAR'!$D$1</f>
        <v>6078.546</v>
      </c>
      <c r="R39" s="12">
        <f>'EJEC NO IMPRIMIR'!R39/'EJEC REGULAR'!$D$1</f>
        <v>62.997</v>
      </c>
      <c r="S39" s="12">
        <f>'EJEC NO IMPRIMIR'!S39/'EJEC REGULAR'!$D$1</f>
        <v>3054</v>
      </c>
      <c r="T39" s="12">
        <f>'EJEC NO IMPRIMIR'!T39/'EJEC REGULAR'!$D$1</f>
        <v>7374</v>
      </c>
      <c r="U39" s="12">
        <f t="shared" si="9"/>
        <v>298115.182</v>
      </c>
      <c r="V39" s="28"/>
      <c r="W39" s="5">
        <f t="shared" si="4"/>
        <v>287687.182</v>
      </c>
      <c r="X39" s="28"/>
      <c r="Y39" s="28"/>
      <c r="Z39" s="28">
        <f t="shared" si="1"/>
        <v>287687.182</v>
      </c>
      <c r="AA39" s="28"/>
      <c r="AB39" s="28"/>
      <c r="AD39" s="28">
        <f t="shared" si="2"/>
        <v>0</v>
      </c>
      <c r="AE39" s="28"/>
      <c r="AF39" s="28"/>
    </row>
    <row r="40" spans="1:32" s="18" customFormat="1" ht="22.5" customHeight="1">
      <c r="A40" s="27"/>
      <c r="B40" s="29" t="s">
        <v>96</v>
      </c>
      <c r="D40" s="26" t="s">
        <v>97</v>
      </c>
      <c r="F40" s="12">
        <f>'EJEC NO IMPRIMIR'!F40/'EJEC REGULAR'!$D$1</f>
        <v>0</v>
      </c>
      <c r="G40" s="12">
        <f>'EJEC NO IMPRIMIR'!G40/'EJEC REGULAR'!$D$1</f>
        <v>0</v>
      </c>
      <c r="H40" s="12">
        <f>'EJEC NO IMPRIMIR'!H40/'EJEC REGULAR'!$D$1</f>
        <v>0</v>
      </c>
      <c r="I40" s="12">
        <f>'EJEC NO IMPRIMIR'!I40/'EJEC REGULAR'!$D$1</f>
        <v>0</v>
      </c>
      <c r="J40" s="12">
        <f>'EJEC NO IMPRIMIR'!J40/'EJEC REGULAR'!$D$1</f>
        <v>0</v>
      </c>
      <c r="K40" s="12">
        <f>'EJEC NO IMPRIMIR'!K40/'EJEC REGULAR'!$D$1</f>
        <v>0</v>
      </c>
      <c r="L40" s="12">
        <f>'EJEC NO IMPRIMIR'!L40/'EJEC REGULAR'!$D$1</f>
        <v>0</v>
      </c>
      <c r="M40" s="12">
        <f>'EJEC NO IMPRIMIR'!M40/'EJEC REGULAR'!$D$1</f>
        <v>0</v>
      </c>
      <c r="N40" s="12">
        <f>'EJEC NO IMPRIMIR'!N40/'EJEC REGULAR'!$D$1</f>
        <v>0</v>
      </c>
      <c r="O40" s="12">
        <f>'EJEC NO IMPRIMIR'!O40/'EJEC REGULAR'!$D$1</f>
        <v>0</v>
      </c>
      <c r="P40" s="12">
        <f>'EJEC NO IMPRIMIR'!P40/'EJEC REGULAR'!$D$1</f>
        <v>0</v>
      </c>
      <c r="Q40" s="12">
        <f>'EJEC NO IMPRIMIR'!Q40/'EJEC REGULAR'!$D$1</f>
        <v>0</v>
      </c>
      <c r="R40" s="12">
        <f>'EJEC NO IMPRIMIR'!R40/'EJEC REGULAR'!$D$1</f>
        <v>0</v>
      </c>
      <c r="S40" s="12">
        <f>'EJEC NO IMPRIMIR'!S40/'EJEC REGULAR'!$D$1</f>
        <v>0</v>
      </c>
      <c r="T40" s="12">
        <f>'EJEC NO IMPRIMIR'!T40/'EJEC REGULAR'!$D$1</f>
        <v>0</v>
      </c>
      <c r="U40" s="12">
        <f t="shared" si="9"/>
        <v>0</v>
      </c>
      <c r="V40" s="28"/>
      <c r="W40" s="5"/>
      <c r="X40" s="28"/>
      <c r="Y40" s="28"/>
      <c r="Z40" s="28">
        <f t="shared" si="1"/>
        <v>0</v>
      </c>
      <c r="AA40" s="28"/>
      <c r="AB40" s="28"/>
      <c r="AD40" s="28">
        <f t="shared" si="2"/>
        <v>0</v>
      </c>
      <c r="AE40" s="28"/>
      <c r="AF40" s="28"/>
    </row>
    <row r="41" spans="1:32" s="18" customFormat="1" ht="22.5" customHeight="1">
      <c r="A41" s="27"/>
      <c r="B41" s="32">
        <v>30</v>
      </c>
      <c r="C41" s="33"/>
      <c r="D41" s="34" t="s">
        <v>100</v>
      </c>
      <c r="F41" s="14">
        <f>'EJEC NO IMPRIMIR'!F41/'EJEC REGULAR'!$D$1</f>
        <v>0</v>
      </c>
      <c r="G41" s="14">
        <f>'EJEC NO IMPRIMIR'!G41/'EJEC REGULAR'!$D$1</f>
        <v>0</v>
      </c>
      <c r="H41" s="14">
        <f>'EJEC NO IMPRIMIR'!H41/'EJEC REGULAR'!$D$1</f>
        <v>0</v>
      </c>
      <c r="I41" s="14">
        <f>'EJEC NO IMPRIMIR'!I41/'EJEC REGULAR'!$D$1</f>
        <v>0</v>
      </c>
      <c r="J41" s="14">
        <f>'EJEC NO IMPRIMIR'!J41/'EJEC REGULAR'!$D$1</f>
        <v>0</v>
      </c>
      <c r="K41" s="14">
        <f>'EJEC NO IMPRIMIR'!K41/'EJEC REGULAR'!$D$1</f>
        <v>0</v>
      </c>
      <c r="L41" s="14">
        <f>'EJEC NO IMPRIMIR'!L41/'EJEC REGULAR'!$D$1</f>
        <v>0</v>
      </c>
      <c r="M41" s="14">
        <f>'EJEC NO IMPRIMIR'!M41/'EJEC REGULAR'!$D$1</f>
        <v>0</v>
      </c>
      <c r="N41" s="14">
        <f>'EJEC NO IMPRIMIR'!N41/'EJEC REGULAR'!$D$1</f>
        <v>0</v>
      </c>
      <c r="O41" s="14">
        <f>'EJEC NO IMPRIMIR'!O41/'EJEC REGULAR'!$D$1</f>
        <v>0</v>
      </c>
      <c r="P41" s="14">
        <f>'EJEC NO IMPRIMIR'!P41/'EJEC REGULAR'!$D$1</f>
        <v>0</v>
      </c>
      <c r="Q41" s="14">
        <f>'EJEC NO IMPRIMIR'!Q41/'EJEC REGULAR'!$D$1</f>
        <v>0</v>
      </c>
      <c r="R41" s="14">
        <f>'EJEC NO IMPRIMIR'!R41/'EJEC REGULAR'!$D$1</f>
        <v>0</v>
      </c>
      <c r="S41" s="14">
        <f>'EJEC NO IMPRIMIR'!S41/'EJEC REGULAR'!$D$1</f>
        <v>0</v>
      </c>
      <c r="T41" s="14">
        <f>'EJEC NO IMPRIMIR'!T41/'EJEC REGULAR'!$D$1</f>
        <v>0</v>
      </c>
      <c r="U41" s="12">
        <f t="shared" si="9"/>
        <v>0</v>
      </c>
      <c r="V41" s="28"/>
      <c r="W41" s="5">
        <f t="shared" si="4"/>
        <v>0</v>
      </c>
      <c r="X41" s="28"/>
      <c r="Y41" s="28"/>
      <c r="Z41" s="28">
        <f t="shared" si="1"/>
        <v>0</v>
      </c>
      <c r="AA41" s="28"/>
      <c r="AB41" s="28"/>
      <c r="AD41" s="28">
        <f t="shared" si="2"/>
        <v>0</v>
      </c>
      <c r="AE41" s="28">
        <f t="shared" si="8"/>
        <v>0</v>
      </c>
      <c r="AF41" s="28"/>
    </row>
    <row r="42" spans="1:32" ht="22.5" customHeight="1">
      <c r="A42" s="3"/>
      <c r="B42" s="32" t="s">
        <v>77</v>
      </c>
      <c r="C42" s="33"/>
      <c r="D42" s="34" t="s">
        <v>15</v>
      </c>
      <c r="E42" s="18"/>
      <c r="F42" s="54">
        <f>'EJEC NO IMPRIMIR'!F42/'EJEC REGULAR'!$D$1</f>
        <v>0</v>
      </c>
      <c r="G42" s="54">
        <f>'EJEC NO IMPRIMIR'!G42/'EJEC REGULAR'!$D$1</f>
        <v>0</v>
      </c>
      <c r="H42" s="54">
        <f>'EJEC NO IMPRIMIR'!H42/'EJEC REGULAR'!$D$1</f>
        <v>0</v>
      </c>
      <c r="I42" s="54">
        <f>'EJEC NO IMPRIMIR'!I42/'EJEC REGULAR'!$D$1</f>
        <v>2083479.455</v>
      </c>
      <c r="J42" s="54">
        <f>'EJEC NO IMPRIMIR'!J42/'EJEC REGULAR'!$D$1</f>
        <v>54019807.138</v>
      </c>
      <c r="K42" s="54">
        <f>'EJEC NO IMPRIMIR'!K42/'EJEC REGULAR'!$D$1</f>
        <v>503354399.558</v>
      </c>
      <c r="L42" s="54">
        <f>'EJEC NO IMPRIMIR'!L42/'EJEC REGULAR'!$D$1</f>
        <v>36444443.341</v>
      </c>
      <c r="M42" s="54">
        <f>'EJEC NO IMPRIMIR'!M42/'EJEC REGULAR'!$D$1</f>
        <v>41928107.544</v>
      </c>
      <c r="N42" s="54">
        <f>'EJEC NO IMPRIMIR'!N42/'EJEC REGULAR'!$D$1</f>
        <v>95419.903</v>
      </c>
      <c r="O42" s="54">
        <f>'EJEC NO IMPRIMIR'!O42/'EJEC REGULAR'!$D$1</f>
        <v>67196225.626</v>
      </c>
      <c r="P42" s="54">
        <f>'EJEC NO IMPRIMIR'!P42/'EJEC REGULAR'!$D$1</f>
        <v>0</v>
      </c>
      <c r="Q42" s="54">
        <f>'EJEC NO IMPRIMIR'!Q42/'EJEC REGULAR'!$D$1</f>
        <v>196953181.138</v>
      </c>
      <c r="R42" s="54">
        <f>'EJEC NO IMPRIMIR'!R42/'EJEC REGULAR'!$D$1</f>
        <v>1686569.047</v>
      </c>
      <c r="S42" s="54">
        <f>'EJEC NO IMPRIMIR'!S42/'EJEC REGULAR'!$D$1</f>
        <v>0</v>
      </c>
      <c r="T42" s="54">
        <f>'EJEC NO IMPRIMIR'!T42/'EJEC REGULAR'!$D$1</f>
        <v>0</v>
      </c>
      <c r="U42" s="54">
        <f>SUM(U43:U45)</f>
        <v>903761632.7500001</v>
      </c>
      <c r="V42" s="2"/>
      <c r="W42" s="5">
        <f t="shared" si="4"/>
        <v>903761632.7500001</v>
      </c>
      <c r="X42" s="2"/>
      <c r="Y42" s="67" t="e">
        <f>+#REF!</f>
        <v>#REF!</v>
      </c>
      <c r="Z42" s="28" t="e">
        <f t="shared" si="1"/>
        <v>#REF!</v>
      </c>
      <c r="AA42" s="2"/>
      <c r="AB42" s="2"/>
      <c r="AC42" s="7">
        <v>1013054537763</v>
      </c>
      <c r="AD42" s="28">
        <f t="shared" si="2"/>
        <v>1013054537.763</v>
      </c>
      <c r="AE42" s="28" t="e">
        <f t="shared" si="8"/>
        <v>#REF!</v>
      </c>
      <c r="AF42" s="2"/>
    </row>
    <row r="43" spans="1:32" s="18" customFormat="1" ht="22.5" customHeight="1">
      <c r="A43" s="27"/>
      <c r="B43" s="29" t="s">
        <v>20</v>
      </c>
      <c r="D43" s="26" t="s">
        <v>42</v>
      </c>
      <c r="F43" s="13">
        <f>'EJEC NO IMPRIMIR'!F43/'EJEC REGULAR'!$D$1</f>
        <v>0</v>
      </c>
      <c r="G43" s="13">
        <f>'EJEC NO IMPRIMIR'!G43/'EJEC REGULAR'!$D$1</f>
        <v>0</v>
      </c>
      <c r="H43" s="13">
        <f>'EJEC NO IMPRIMIR'!H43/'EJEC REGULAR'!$D$1</f>
        <v>0</v>
      </c>
      <c r="I43" s="13">
        <f>'EJEC NO IMPRIMIR'!I43/'EJEC REGULAR'!$D$1</f>
        <v>320983.131</v>
      </c>
      <c r="J43" s="13">
        <f>'EJEC NO IMPRIMIR'!J43/'EJEC REGULAR'!$D$1</f>
        <v>132233.429</v>
      </c>
      <c r="K43" s="13">
        <f>'EJEC NO IMPRIMIR'!K43/'EJEC REGULAR'!$D$1</f>
        <v>898215.36</v>
      </c>
      <c r="L43" s="13">
        <f>'EJEC NO IMPRIMIR'!L43/'EJEC REGULAR'!$D$1</f>
        <v>129526.787</v>
      </c>
      <c r="M43" s="13">
        <f>'EJEC NO IMPRIMIR'!M43/'EJEC REGULAR'!$D$1</f>
        <v>605915.566</v>
      </c>
      <c r="N43" s="13">
        <f>'EJEC NO IMPRIMIR'!N43/'EJEC REGULAR'!$D$1</f>
        <v>95419.903</v>
      </c>
      <c r="O43" s="13">
        <f>'EJEC NO IMPRIMIR'!O43/'EJEC REGULAR'!$D$1</f>
        <v>0</v>
      </c>
      <c r="P43" s="13">
        <f>'EJEC NO IMPRIMIR'!P43/'EJEC REGULAR'!$D$1</f>
        <v>0</v>
      </c>
      <c r="Q43" s="13">
        <f>'EJEC NO IMPRIMIR'!Q43/'EJEC REGULAR'!$D$1</f>
        <v>0</v>
      </c>
      <c r="R43" s="13">
        <f>'EJEC NO IMPRIMIR'!R43/'EJEC REGULAR'!$D$1</f>
        <v>443226.351</v>
      </c>
      <c r="S43" s="13">
        <f>'EJEC NO IMPRIMIR'!S43/'EJEC REGULAR'!$D$1</f>
        <v>0</v>
      </c>
      <c r="T43" s="13">
        <f>'EJEC NO IMPRIMIR'!T43/'EJEC REGULAR'!$D$1</f>
        <v>0</v>
      </c>
      <c r="U43" s="12">
        <f aca="true" t="shared" si="10" ref="U43:U49">SUM(F43:T43)</f>
        <v>2625520.527</v>
      </c>
      <c r="V43" s="28"/>
      <c r="W43" s="5">
        <f t="shared" si="4"/>
        <v>2625520.527</v>
      </c>
      <c r="X43" s="28"/>
      <c r="Y43" s="28"/>
      <c r="Z43" s="28">
        <f t="shared" si="1"/>
        <v>2625520.527</v>
      </c>
      <c r="AA43" s="28"/>
      <c r="AB43" s="28"/>
      <c r="AD43" s="28">
        <f t="shared" si="2"/>
        <v>0</v>
      </c>
      <c r="AE43" s="28"/>
      <c r="AF43" s="28"/>
    </row>
    <row r="44" spans="1:32" s="18" customFormat="1" ht="22.5" customHeight="1">
      <c r="A44" s="27"/>
      <c r="B44" s="29" t="s">
        <v>39</v>
      </c>
      <c r="D44" s="26" t="s">
        <v>43</v>
      </c>
      <c r="F44" s="12">
        <f>'EJEC NO IMPRIMIR'!F44/'EJEC REGULAR'!$D$1</f>
        <v>0</v>
      </c>
      <c r="G44" s="12">
        <f>'EJEC NO IMPRIMIR'!G44/'EJEC REGULAR'!$D$1</f>
        <v>0</v>
      </c>
      <c r="H44" s="12">
        <f>'EJEC NO IMPRIMIR'!H44/'EJEC REGULAR'!$D$1</f>
        <v>0</v>
      </c>
      <c r="I44" s="12">
        <f>'EJEC NO IMPRIMIR'!I44/'EJEC REGULAR'!$D$1</f>
        <v>1762496.324</v>
      </c>
      <c r="J44" s="12">
        <f>'EJEC NO IMPRIMIR'!J44/'EJEC REGULAR'!$D$1</f>
        <v>53887573.709</v>
      </c>
      <c r="K44" s="12">
        <f>'EJEC NO IMPRIMIR'!K44/'EJEC REGULAR'!$D$1</f>
        <v>502456184.198</v>
      </c>
      <c r="L44" s="12">
        <f>'EJEC NO IMPRIMIR'!L44/'EJEC REGULAR'!$D$1</f>
        <v>36314916.554</v>
      </c>
      <c r="M44" s="12">
        <f>'EJEC NO IMPRIMIR'!M44/'EJEC REGULAR'!$D$1</f>
        <v>41322191.978</v>
      </c>
      <c r="N44" s="12">
        <f>'EJEC NO IMPRIMIR'!N44/'EJEC REGULAR'!$D$1</f>
        <v>0</v>
      </c>
      <c r="O44" s="12">
        <f>'EJEC NO IMPRIMIR'!O44/'EJEC REGULAR'!$D$1</f>
        <v>67196225.626</v>
      </c>
      <c r="P44" s="12">
        <f>'EJEC NO IMPRIMIR'!P44/'EJEC REGULAR'!$D$1</f>
        <v>0</v>
      </c>
      <c r="Q44" s="12">
        <f>'EJEC NO IMPRIMIR'!Q44/'EJEC REGULAR'!$D$1</f>
        <v>196953181.138</v>
      </c>
      <c r="R44" s="12">
        <f>'EJEC NO IMPRIMIR'!R44/'EJEC REGULAR'!$D$1</f>
        <v>1243342.696</v>
      </c>
      <c r="S44" s="12">
        <f>'EJEC NO IMPRIMIR'!S44/'EJEC REGULAR'!$D$1</f>
        <v>0</v>
      </c>
      <c r="T44" s="12">
        <f>'EJEC NO IMPRIMIR'!T44/'EJEC REGULAR'!$D$1</f>
        <v>0</v>
      </c>
      <c r="U44" s="12">
        <f t="shared" si="10"/>
        <v>901136112.2230002</v>
      </c>
      <c r="V44" s="28"/>
      <c r="W44" s="5">
        <f t="shared" si="4"/>
        <v>901136112.2230002</v>
      </c>
      <c r="X44" s="28"/>
      <c r="Y44" s="28"/>
      <c r="Z44" s="28">
        <f t="shared" si="1"/>
        <v>901136112.2230002</v>
      </c>
      <c r="AA44" s="28"/>
      <c r="AB44" s="28"/>
      <c r="AD44" s="28">
        <f t="shared" si="2"/>
        <v>0</v>
      </c>
      <c r="AE44" s="28"/>
      <c r="AF44" s="28"/>
    </row>
    <row r="45" spans="1:32" s="18" customFormat="1" ht="22.5" customHeight="1">
      <c r="A45" s="27"/>
      <c r="B45" s="29" t="s">
        <v>31</v>
      </c>
      <c r="D45" s="26" t="s">
        <v>101</v>
      </c>
      <c r="F45" s="12">
        <f>'EJEC NO IMPRIMIR'!F45/'EJEC REGULAR'!$D$1</f>
        <v>0</v>
      </c>
      <c r="G45" s="12">
        <f>'EJEC NO IMPRIMIR'!G45/'EJEC REGULAR'!$D$1</f>
        <v>0</v>
      </c>
      <c r="H45" s="12">
        <f>'EJEC NO IMPRIMIR'!H45/'EJEC REGULAR'!$D$1</f>
        <v>0</v>
      </c>
      <c r="I45" s="12">
        <f>'EJEC NO IMPRIMIR'!I45/'EJEC REGULAR'!$D$1</f>
        <v>0</v>
      </c>
      <c r="J45" s="12">
        <f>'EJEC NO IMPRIMIR'!J45/'EJEC REGULAR'!$D$1</f>
        <v>0</v>
      </c>
      <c r="K45" s="12">
        <f>'EJEC NO IMPRIMIR'!K45/'EJEC REGULAR'!$D$1</f>
        <v>0</v>
      </c>
      <c r="L45" s="12">
        <f>'EJEC NO IMPRIMIR'!L45/'EJEC REGULAR'!$D$1</f>
        <v>0</v>
      </c>
      <c r="M45" s="12">
        <f>'EJEC NO IMPRIMIR'!M45/'EJEC REGULAR'!$D$1</f>
        <v>0</v>
      </c>
      <c r="N45" s="12">
        <f>'EJEC NO IMPRIMIR'!N45/'EJEC REGULAR'!$D$1</f>
        <v>0</v>
      </c>
      <c r="O45" s="12">
        <f>'EJEC NO IMPRIMIR'!O45/'EJEC REGULAR'!$D$1</f>
        <v>0</v>
      </c>
      <c r="P45" s="12">
        <f>'EJEC NO IMPRIMIR'!P45/'EJEC REGULAR'!$D$1</f>
        <v>0</v>
      </c>
      <c r="Q45" s="12">
        <f>'EJEC NO IMPRIMIR'!Q45/'EJEC REGULAR'!$D$1</f>
        <v>0</v>
      </c>
      <c r="R45" s="12">
        <f>'EJEC NO IMPRIMIR'!R45/'EJEC REGULAR'!$D$1</f>
        <v>0</v>
      </c>
      <c r="S45" s="12">
        <f>'EJEC NO IMPRIMIR'!S45/'EJEC REGULAR'!$D$1</f>
        <v>0</v>
      </c>
      <c r="T45" s="12">
        <f>'EJEC NO IMPRIMIR'!T45/'EJEC REGULAR'!$D$1</f>
        <v>0</v>
      </c>
      <c r="U45" s="12">
        <f t="shared" si="10"/>
        <v>0</v>
      </c>
      <c r="V45" s="28"/>
      <c r="W45" s="5">
        <f t="shared" si="4"/>
        <v>0</v>
      </c>
      <c r="X45" s="28"/>
      <c r="Y45" s="28"/>
      <c r="Z45" s="28">
        <f t="shared" si="1"/>
        <v>0</v>
      </c>
      <c r="AA45" s="28"/>
      <c r="AB45" s="28"/>
      <c r="AD45" s="28">
        <f t="shared" si="2"/>
        <v>0</v>
      </c>
      <c r="AE45" s="28">
        <f t="shared" si="8"/>
        <v>0</v>
      </c>
      <c r="AF45" s="28"/>
    </row>
    <row r="46" spans="1:32" s="18" customFormat="1" ht="22.5" customHeight="1">
      <c r="A46" s="27"/>
      <c r="B46" s="25" t="s">
        <v>16</v>
      </c>
      <c r="D46" s="26" t="s">
        <v>40</v>
      </c>
      <c r="F46" s="12">
        <f>'EJEC NO IMPRIMIR'!F46/'EJEC REGULAR'!$D$1</f>
        <v>0</v>
      </c>
      <c r="G46" s="12">
        <f>'EJEC NO IMPRIMIR'!G46/'EJEC REGULAR'!$D$1</f>
        <v>0</v>
      </c>
      <c r="H46" s="12">
        <f>'EJEC NO IMPRIMIR'!H46/'EJEC REGULAR'!$D$1</f>
        <v>0</v>
      </c>
      <c r="I46" s="12">
        <f>'EJEC NO IMPRIMIR'!I46/'EJEC REGULAR'!$D$1</f>
        <v>0</v>
      </c>
      <c r="J46" s="12">
        <f>'EJEC NO IMPRIMIR'!J46/'EJEC REGULAR'!$D$1</f>
        <v>0</v>
      </c>
      <c r="K46" s="12">
        <f>'EJEC NO IMPRIMIR'!K46/'EJEC REGULAR'!$D$1</f>
        <v>0</v>
      </c>
      <c r="L46" s="12">
        <f>'EJEC NO IMPRIMIR'!L46/'EJEC REGULAR'!$D$1</f>
        <v>0</v>
      </c>
      <c r="M46" s="12">
        <f>'EJEC NO IMPRIMIR'!M46/'EJEC REGULAR'!$D$1</f>
        <v>0</v>
      </c>
      <c r="N46" s="12">
        <f>'EJEC NO IMPRIMIR'!N46/'EJEC REGULAR'!$D$1</f>
        <v>0</v>
      </c>
      <c r="O46" s="12">
        <f>'EJEC NO IMPRIMIR'!O46/'EJEC REGULAR'!$D$1</f>
        <v>0</v>
      </c>
      <c r="P46" s="12">
        <f>'EJEC NO IMPRIMIR'!P46/'EJEC REGULAR'!$D$1</f>
        <v>0</v>
      </c>
      <c r="Q46" s="12">
        <f>'EJEC NO IMPRIMIR'!Q46/'EJEC REGULAR'!$D$1</f>
        <v>0</v>
      </c>
      <c r="R46" s="12">
        <f>'EJEC NO IMPRIMIR'!R46/'EJEC REGULAR'!$D$1</f>
        <v>0</v>
      </c>
      <c r="S46" s="12">
        <f>'EJEC NO IMPRIMIR'!S46/'EJEC REGULAR'!$D$1</f>
        <v>0</v>
      </c>
      <c r="T46" s="12">
        <f>'EJEC NO IMPRIMIR'!T46/'EJEC REGULAR'!$D$1</f>
        <v>0</v>
      </c>
      <c r="U46" s="12">
        <f t="shared" si="10"/>
        <v>0</v>
      </c>
      <c r="V46" s="28"/>
      <c r="W46" s="5">
        <f t="shared" si="4"/>
        <v>0</v>
      </c>
      <c r="X46" s="28"/>
      <c r="Y46" s="28"/>
      <c r="Z46" s="28">
        <f t="shared" si="1"/>
        <v>0</v>
      </c>
      <c r="AA46" s="28"/>
      <c r="AB46" s="28"/>
      <c r="AC46" s="2"/>
      <c r="AD46" s="28">
        <f t="shared" si="2"/>
        <v>0</v>
      </c>
      <c r="AE46" s="28">
        <f t="shared" si="8"/>
        <v>0</v>
      </c>
      <c r="AF46" s="28"/>
    </row>
    <row r="47" spans="1:32" s="18" customFormat="1" ht="22.5" customHeight="1">
      <c r="A47" s="27"/>
      <c r="B47" s="25" t="s">
        <v>17</v>
      </c>
      <c r="D47" s="26" t="s">
        <v>18</v>
      </c>
      <c r="F47" s="12">
        <f>'EJEC NO IMPRIMIR'!F47/'EJEC REGULAR'!$D$1</f>
        <v>0</v>
      </c>
      <c r="G47" s="12">
        <f>'EJEC NO IMPRIMIR'!G47/'EJEC REGULAR'!$D$1</f>
        <v>0</v>
      </c>
      <c r="H47" s="12">
        <f>'EJEC NO IMPRIMIR'!H47/'EJEC REGULAR'!$D$1</f>
        <v>0</v>
      </c>
      <c r="I47" s="12">
        <f>'EJEC NO IMPRIMIR'!I47/'EJEC REGULAR'!$D$1</f>
        <v>0</v>
      </c>
      <c r="J47" s="12">
        <f>'EJEC NO IMPRIMIR'!J47/'EJEC REGULAR'!$D$1</f>
        <v>0</v>
      </c>
      <c r="K47" s="12">
        <f>'EJEC NO IMPRIMIR'!K47/'EJEC REGULAR'!$D$1</f>
        <v>0</v>
      </c>
      <c r="L47" s="12">
        <f>'EJEC NO IMPRIMIR'!L47/'EJEC REGULAR'!$D$1</f>
        <v>0</v>
      </c>
      <c r="M47" s="12">
        <f>'EJEC NO IMPRIMIR'!M47/'EJEC REGULAR'!$D$1</f>
        <v>0</v>
      </c>
      <c r="N47" s="12">
        <f>'EJEC NO IMPRIMIR'!N47/'EJEC REGULAR'!$D$1</f>
        <v>0</v>
      </c>
      <c r="O47" s="12">
        <f>'EJEC NO IMPRIMIR'!O47/'EJEC REGULAR'!$D$1</f>
        <v>0</v>
      </c>
      <c r="P47" s="12">
        <f>'EJEC NO IMPRIMIR'!P47/'EJEC REGULAR'!$D$1</f>
        <v>0</v>
      </c>
      <c r="Q47" s="12">
        <f>'EJEC NO IMPRIMIR'!Q47/'EJEC REGULAR'!$D$1</f>
        <v>223663773.07</v>
      </c>
      <c r="R47" s="12">
        <f>'EJEC NO IMPRIMIR'!R47/'EJEC REGULAR'!$D$1</f>
        <v>0</v>
      </c>
      <c r="S47" s="12">
        <f>'EJEC NO IMPRIMIR'!S47/'EJEC REGULAR'!$D$1</f>
        <v>0</v>
      </c>
      <c r="T47" s="12">
        <f>'EJEC NO IMPRIMIR'!T47/'EJEC REGULAR'!$D$1</f>
        <v>0</v>
      </c>
      <c r="U47" s="12">
        <f t="shared" si="10"/>
        <v>223663773.07</v>
      </c>
      <c r="V47" s="28"/>
      <c r="W47" s="5">
        <f t="shared" si="4"/>
        <v>223663773.07</v>
      </c>
      <c r="X47" s="28"/>
      <c r="Y47" s="28"/>
      <c r="Z47" s="28">
        <f t="shared" si="1"/>
        <v>223663773.07</v>
      </c>
      <c r="AA47" s="28"/>
      <c r="AB47" s="28"/>
      <c r="AC47" s="28">
        <v>223663773070</v>
      </c>
      <c r="AD47" s="28">
        <f t="shared" si="2"/>
        <v>223663773.07</v>
      </c>
      <c r="AE47" s="28">
        <f t="shared" si="8"/>
        <v>0</v>
      </c>
      <c r="AF47" s="28"/>
    </row>
    <row r="48" spans="1:32" s="18" customFormat="1" ht="22.5" customHeight="1">
      <c r="A48" s="27"/>
      <c r="B48" s="25" t="s">
        <v>78</v>
      </c>
      <c r="D48" s="26" t="s">
        <v>41</v>
      </c>
      <c r="F48" s="12">
        <f>'EJEC NO IMPRIMIR'!F48/'EJEC REGULAR'!$D$1</f>
        <v>132888.568</v>
      </c>
      <c r="G48" s="12">
        <f>'EJEC NO IMPRIMIR'!G48/'EJEC REGULAR'!$D$1</f>
        <v>34227.878</v>
      </c>
      <c r="H48" s="12">
        <f>'EJEC NO IMPRIMIR'!H48/'EJEC REGULAR'!$D$1</f>
        <v>76668.435</v>
      </c>
      <c r="I48" s="12">
        <f>'EJEC NO IMPRIMIR'!I48/'EJEC REGULAR'!$D$1</f>
        <v>1765461.65</v>
      </c>
      <c r="J48" s="12">
        <f>'EJEC NO IMPRIMIR'!J48/'EJEC REGULAR'!$D$1</f>
        <v>22267802.164</v>
      </c>
      <c r="K48" s="12">
        <f>'EJEC NO IMPRIMIR'!K48/'EJEC REGULAR'!$D$1</f>
        <v>79095718.992</v>
      </c>
      <c r="L48" s="12">
        <f>'EJEC NO IMPRIMIR'!L48/'EJEC REGULAR'!$D$1</f>
        <v>5430407.63</v>
      </c>
      <c r="M48" s="12">
        <f>'EJEC NO IMPRIMIR'!M48/'EJEC REGULAR'!$D$1</f>
        <v>10590245.625</v>
      </c>
      <c r="N48" s="12">
        <f>'EJEC NO IMPRIMIR'!N48/'EJEC REGULAR'!$D$1</f>
        <v>104571.25</v>
      </c>
      <c r="O48" s="12">
        <f>'EJEC NO IMPRIMIR'!O48/'EJEC REGULAR'!$D$1</f>
        <v>20275109.039</v>
      </c>
      <c r="P48" s="12">
        <f>'EJEC NO IMPRIMIR'!P48/'EJEC REGULAR'!$D$1</f>
        <v>863450.939</v>
      </c>
      <c r="Q48" s="12">
        <f>'EJEC NO IMPRIMIR'!Q48/'EJEC REGULAR'!$D$1</f>
        <v>23591204.656</v>
      </c>
      <c r="R48" s="12">
        <f>'EJEC NO IMPRIMIR'!R48/'EJEC REGULAR'!$D$1</f>
        <v>1937768.307</v>
      </c>
      <c r="S48" s="12">
        <f>'EJEC NO IMPRIMIR'!S48/'EJEC REGULAR'!$D$1</f>
        <v>45227</v>
      </c>
      <c r="T48" s="12">
        <f>'EJEC NO IMPRIMIR'!T48/'EJEC REGULAR'!$D$1</f>
        <v>1052093</v>
      </c>
      <c r="U48" s="12">
        <f t="shared" si="10"/>
        <v>167262845.13300002</v>
      </c>
      <c r="V48" s="28"/>
      <c r="W48" s="5">
        <f t="shared" si="4"/>
        <v>166165525.13300002</v>
      </c>
      <c r="X48" s="28"/>
      <c r="Y48" s="28"/>
      <c r="Z48" s="28">
        <f t="shared" si="1"/>
        <v>166165525.13300002</v>
      </c>
      <c r="AA48" s="28"/>
      <c r="AB48" s="28"/>
      <c r="AC48" s="28">
        <v>166165525133</v>
      </c>
      <c r="AD48" s="28">
        <f t="shared" si="2"/>
        <v>166165525.133</v>
      </c>
      <c r="AE48" s="28">
        <f t="shared" si="8"/>
        <v>0</v>
      </c>
      <c r="AF48" s="28"/>
    </row>
    <row r="49" spans="1:32" s="18" customFormat="1" ht="22.5" customHeight="1">
      <c r="A49" s="27"/>
      <c r="B49" s="32" t="s">
        <v>79</v>
      </c>
      <c r="C49" s="33"/>
      <c r="D49" s="34" t="s">
        <v>19</v>
      </c>
      <c r="F49" s="14">
        <f>'EJEC NO IMPRIMIR'!F49/'EJEC REGULAR'!$D$1</f>
        <v>0</v>
      </c>
      <c r="G49" s="14">
        <f>'EJEC NO IMPRIMIR'!G49/'EJEC REGULAR'!$D$1</f>
        <v>0</v>
      </c>
      <c r="H49" s="14">
        <f>'EJEC NO IMPRIMIR'!H49/'EJEC REGULAR'!$D$1</f>
        <v>0</v>
      </c>
      <c r="I49" s="14">
        <f>'EJEC NO IMPRIMIR'!I49/'EJEC REGULAR'!$D$1</f>
        <v>0</v>
      </c>
      <c r="J49" s="14">
        <f>'EJEC NO IMPRIMIR'!J49/'EJEC REGULAR'!$D$1</f>
        <v>0</v>
      </c>
      <c r="K49" s="14">
        <f>'EJEC NO IMPRIMIR'!K49/'EJEC REGULAR'!$D$1</f>
        <v>0</v>
      </c>
      <c r="L49" s="14">
        <f>'EJEC NO IMPRIMIR'!L49/'EJEC REGULAR'!$D$1</f>
        <v>0</v>
      </c>
      <c r="M49" s="14">
        <f>'EJEC NO IMPRIMIR'!M49/'EJEC REGULAR'!$D$1</f>
        <v>0</v>
      </c>
      <c r="N49" s="14">
        <f>'EJEC NO IMPRIMIR'!N49/'EJEC REGULAR'!$D$1</f>
        <v>0</v>
      </c>
      <c r="O49" s="14">
        <f>'EJEC NO IMPRIMIR'!O49/'EJEC REGULAR'!$D$1</f>
        <v>0</v>
      </c>
      <c r="P49" s="14">
        <f>'EJEC NO IMPRIMIR'!P49/'EJEC REGULAR'!$D$1</f>
        <v>0</v>
      </c>
      <c r="Q49" s="14">
        <f>'EJEC NO IMPRIMIR'!Q49/'EJEC REGULAR'!$D$1</f>
        <v>0</v>
      </c>
      <c r="R49" s="14">
        <f>'EJEC NO IMPRIMIR'!R49/'EJEC REGULAR'!$D$1</f>
        <v>0</v>
      </c>
      <c r="S49" s="14">
        <f>'EJEC NO IMPRIMIR'!S49/'EJEC REGULAR'!$D$1</f>
        <v>0</v>
      </c>
      <c r="T49" s="14">
        <f>'EJEC NO IMPRIMIR'!T49/'EJEC REGULAR'!$D$1</f>
        <v>0</v>
      </c>
      <c r="U49" s="14">
        <f t="shared" si="10"/>
        <v>0</v>
      </c>
      <c r="V49" s="28"/>
      <c r="W49" s="5">
        <f t="shared" si="4"/>
        <v>0</v>
      </c>
      <c r="X49" s="28"/>
      <c r="Y49" s="28"/>
      <c r="Z49" s="28">
        <f t="shared" si="1"/>
        <v>0</v>
      </c>
      <c r="AA49" s="28"/>
      <c r="AB49" s="28"/>
      <c r="AC49" s="28"/>
      <c r="AD49" s="28"/>
      <c r="AE49" s="28"/>
      <c r="AF49" s="28"/>
    </row>
    <row r="50" spans="6:32" ht="25.5" customHeight="1"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4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6:32" ht="18" customHeight="1" hidden="1">
      <c r="F51" s="11">
        <f>+F9-F25</f>
        <v>196962.82600000035</v>
      </c>
      <c r="G51" s="11">
        <f aca="true" t="shared" si="11" ref="G51:V51">+G9-G25</f>
        <v>-108181.07800000045</v>
      </c>
      <c r="H51" s="11">
        <f t="shared" si="11"/>
        <v>-183007.885999999</v>
      </c>
      <c r="I51" s="11">
        <f t="shared" si="11"/>
        <v>-873824.5260000005</v>
      </c>
      <c r="J51" s="11">
        <f t="shared" si="11"/>
        <v>-29493065.761999995</v>
      </c>
      <c r="K51" s="11">
        <f t="shared" si="11"/>
        <v>-82912413.12600005</v>
      </c>
      <c r="L51" s="11">
        <f t="shared" si="11"/>
        <v>-5753966.544999994</v>
      </c>
      <c r="M51" s="11">
        <f t="shared" si="11"/>
        <v>-7138949.465999998</v>
      </c>
      <c r="N51" s="11">
        <f t="shared" si="11"/>
        <v>-22628301.734</v>
      </c>
      <c r="O51" s="11">
        <f t="shared" si="11"/>
        <v>-27922194.73099999</v>
      </c>
      <c r="P51" s="11">
        <f t="shared" si="11"/>
        <v>-1291799.0360000003</v>
      </c>
      <c r="Q51" s="11">
        <f>+Q9-Q25</f>
        <v>42008709.90999997</v>
      </c>
      <c r="R51" s="11">
        <f t="shared" si="11"/>
        <v>-4302789.370999999</v>
      </c>
      <c r="S51" s="11">
        <f t="shared" si="11"/>
        <v>295447</v>
      </c>
      <c r="T51" s="11">
        <f t="shared" si="11"/>
        <v>268484</v>
      </c>
      <c r="U51" s="4">
        <f t="shared" si="11"/>
        <v>-139838889.5250001</v>
      </c>
      <c r="V51" s="4">
        <f t="shared" si="11"/>
        <v>0</v>
      </c>
      <c r="W51" s="4">
        <f>+W9-W25</f>
        <v>-140402820.5250001</v>
      </c>
      <c r="X51" s="2"/>
      <c r="Y51" s="2"/>
      <c r="Z51" s="2"/>
      <c r="AA51" s="2"/>
      <c r="AB51" s="2"/>
      <c r="AC51" s="2"/>
      <c r="AD51" s="2"/>
      <c r="AE51" s="2"/>
      <c r="AF51" s="2"/>
    </row>
    <row r="52" spans="6:32" ht="18" customHeight="1"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4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6:32" ht="18" customHeight="1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4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6:32" ht="18" customHeight="1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4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6:32" ht="18" customHeight="1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4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6:32" ht="18" customHeight="1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6:32" ht="18" customHeight="1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6:32" ht="18" customHeight="1">
      <c r="F58" s="7"/>
      <c r="G58" s="7"/>
      <c r="H58" s="7"/>
      <c r="I58" s="7"/>
      <c r="J58" s="7"/>
      <c r="K58" s="7"/>
      <c r="L58" s="40"/>
      <c r="M58" s="7"/>
      <c r="N58" s="7"/>
      <c r="O58" s="7"/>
      <c r="P58" s="7"/>
      <c r="Q58" s="7"/>
      <c r="R58" s="7"/>
      <c r="S58" s="7"/>
      <c r="T58" s="7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6:32" ht="18" customHeight="1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6:32" ht="18" customHeight="1"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6:32" ht="18" customHeight="1"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6:32" ht="18" customHeight="1"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6:32" ht="18" customHeight="1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6:32" ht="18" customHeight="1"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6:32" ht="18" customHeight="1"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6:32" ht="18" customHeight="1"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6:32" ht="18" customHeight="1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6:32" ht="18" customHeight="1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6:32" ht="18" customHeight="1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6:32" ht="18" customHeight="1"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6:32" ht="18" customHeight="1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6:32" ht="18" customHeight="1"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6:32" ht="18" customHeight="1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6:32" ht="18" customHeight="1"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6:32" ht="18" customHeight="1"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6:32" ht="18" customHeight="1"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6:32" ht="18" customHeight="1"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6:32" ht="18" customHeight="1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6:32" ht="18" customHeight="1"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22:32" ht="18" customHeight="1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22:32" ht="18" customHeight="1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22:32" ht="18" customHeight="1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22:32" ht="18" customHeight="1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22:32" ht="18" customHeight="1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22:32" ht="18" customHeight="1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22:32" ht="18" customHeight="1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22:32" ht="18" customHeight="1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22:32" ht="18" customHeight="1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22:32" ht="18" customHeight="1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22:32" ht="18" customHeight="1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22:32" ht="18" customHeight="1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22:32" ht="18" customHeight="1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22:32" ht="18" customHeight="1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22:32" ht="18" customHeight="1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22:32" ht="18" customHeight="1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22:32" ht="18" customHeight="1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22:32" ht="18" customHeight="1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22:32" ht="18" customHeight="1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22:32" ht="18" customHeight="1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22:32" ht="18" customHeight="1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22:32" ht="18" customHeight="1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22:32" ht="18" customHeight="1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22:32" ht="18" customHeight="1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22:32" ht="18" customHeight="1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22:32" ht="18" customHeight="1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22:32" ht="18" customHeight="1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22:32" ht="18" customHeight="1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22:32" ht="18" customHeight="1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22:32" ht="18" customHeight="1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22:32" ht="18" customHeight="1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22:32" ht="18" customHeight="1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</sheetData>
  <sheetProtection/>
  <mergeCells count="2">
    <mergeCell ref="K3:O3"/>
    <mergeCell ref="J2:O2"/>
  </mergeCells>
  <printOptions/>
  <pageMargins left="0.5511811023622047" right="0.15748031496062992" top="0.7086614173228347" bottom="0.35433070866141736" header="0.31496062992125984" footer="0.31496062992125984"/>
  <pageSetup fitToHeight="0" horizontalDpi="600" verticalDpi="600" orientation="landscape" paperSize="122" scale="40" r:id="rId2"/>
  <colBreaks count="1" manualBreakCount="1">
    <brk id="2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H111"/>
  <sheetViews>
    <sheetView zoomScale="55" zoomScaleNormal="55" zoomScalePageLayoutView="0" workbookViewId="0" topLeftCell="A1">
      <pane xSplit="5" ySplit="9" topLeftCell="I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K17" sqref="K17"/>
    </sheetView>
  </sheetViews>
  <sheetFormatPr defaultColWidth="9.625" defaultRowHeight="18" customHeight="1"/>
  <cols>
    <col min="1" max="1" width="2.25390625" style="1" customWidth="1"/>
    <col min="2" max="2" width="7.25390625" style="16" customWidth="1"/>
    <col min="3" max="3" width="0.875" style="16" customWidth="1"/>
    <col min="4" max="4" width="37.25390625" style="16" customWidth="1"/>
    <col min="5" max="5" width="0.875" style="16" customWidth="1"/>
    <col min="6" max="6" width="19.375" style="16" bestFit="1" customWidth="1"/>
    <col min="7" max="7" width="18.875" style="16" bestFit="1" customWidth="1"/>
    <col min="8" max="9" width="19.875" style="16" bestFit="1" customWidth="1"/>
    <col min="10" max="10" width="20.75390625" style="16" bestFit="1" customWidth="1"/>
    <col min="11" max="11" width="26.00390625" style="16" customWidth="1"/>
    <col min="12" max="12" width="20.75390625" style="16" bestFit="1" customWidth="1"/>
    <col min="13" max="13" width="21.375" style="16" bestFit="1" customWidth="1"/>
    <col min="14" max="14" width="22.625" style="16" bestFit="1" customWidth="1"/>
    <col min="15" max="15" width="20.75390625" style="16" bestFit="1" customWidth="1"/>
    <col min="16" max="16" width="19.875" style="16" bestFit="1" customWidth="1"/>
    <col min="17" max="17" width="23.00390625" style="16" bestFit="1" customWidth="1"/>
    <col min="18" max="18" width="20.50390625" style="16" bestFit="1" customWidth="1"/>
    <col min="19" max="19" width="18.875" style="16" bestFit="1" customWidth="1"/>
    <col min="20" max="20" width="19.375" style="16" bestFit="1" customWidth="1"/>
    <col min="21" max="21" width="23.875" style="1" bestFit="1" customWidth="1"/>
    <col min="22" max="22" width="2.50390625" style="1" customWidth="1"/>
    <col min="23" max="23" width="22.375" style="1" hidden="1" customWidth="1"/>
    <col min="24" max="24" width="1.00390625" style="1" hidden="1" customWidth="1"/>
    <col min="25" max="25" width="20.625" style="1" hidden="1" customWidth="1"/>
    <col min="26" max="26" width="9.625" style="1" hidden="1" customWidth="1"/>
    <col min="27" max="27" width="16.75390625" style="1" hidden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spans="16:18" ht="18" customHeight="1">
      <c r="P1" s="20"/>
      <c r="Q1" s="20"/>
      <c r="R1" s="20"/>
    </row>
    <row r="2" spans="2:21" ht="18" customHeight="1">
      <c r="B2" s="35"/>
      <c r="F2" s="36"/>
      <c r="G2" s="36"/>
      <c r="H2" s="36"/>
      <c r="I2" s="36"/>
      <c r="J2" s="36"/>
      <c r="K2" s="36" t="s">
        <v>109</v>
      </c>
      <c r="L2" s="36"/>
      <c r="M2" s="36"/>
      <c r="N2" s="36"/>
      <c r="O2" s="43"/>
      <c r="P2" s="36"/>
      <c r="Q2" s="36"/>
      <c r="R2" s="36"/>
      <c r="S2" s="36"/>
      <c r="T2" s="36"/>
      <c r="U2" s="8"/>
    </row>
    <row r="3" spans="2:21" ht="18" customHeight="1">
      <c r="B3" s="35"/>
      <c r="F3" s="37"/>
      <c r="G3" s="37"/>
      <c r="H3" s="37"/>
      <c r="I3" s="37"/>
      <c r="J3" s="37"/>
      <c r="K3" s="80" t="s">
        <v>102</v>
      </c>
      <c r="L3" s="80"/>
      <c r="M3" s="80"/>
      <c r="N3" s="37"/>
      <c r="O3" s="37"/>
      <c r="P3" s="37"/>
      <c r="Q3" s="37"/>
      <c r="R3" s="37"/>
      <c r="S3" s="37"/>
      <c r="T3" s="37"/>
      <c r="U3" s="9"/>
    </row>
    <row r="4" spans="2:26" ht="18" customHeight="1">
      <c r="B4" s="38"/>
      <c r="S4" s="20"/>
      <c r="T4" s="20"/>
      <c r="U4" s="20"/>
      <c r="V4" s="16"/>
      <c r="W4" s="16"/>
      <c r="X4" s="16"/>
      <c r="Y4" s="16"/>
      <c r="Z4" s="16"/>
    </row>
    <row r="5" spans="2:26" ht="18" customHeight="1">
      <c r="B5" s="38"/>
      <c r="S5" s="20"/>
      <c r="T5" s="20"/>
      <c r="U5" s="20"/>
      <c r="V5" s="16"/>
      <c r="W5" s="16"/>
      <c r="X5" s="16"/>
      <c r="Y5" s="16"/>
      <c r="Z5" s="16"/>
    </row>
    <row r="6" spans="2:18" s="16" customFormat="1" ht="18" customHeight="1">
      <c r="B6" s="30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</row>
    <row r="7" spans="2:23" s="16" customFormat="1" ht="18" customHeight="1">
      <c r="B7" s="17"/>
      <c r="E7" s="18"/>
      <c r="F7" s="15" t="s">
        <v>53</v>
      </c>
      <c r="G7" s="15" t="s">
        <v>54</v>
      </c>
      <c r="H7" s="15" t="s">
        <v>55</v>
      </c>
      <c r="I7" s="15" t="s">
        <v>65</v>
      </c>
      <c r="J7" s="15" t="s">
        <v>66</v>
      </c>
      <c r="K7" s="15" t="s">
        <v>56</v>
      </c>
      <c r="L7" s="15" t="s">
        <v>57</v>
      </c>
      <c r="M7" s="15" t="s">
        <v>58</v>
      </c>
      <c r="N7" s="15" t="s">
        <v>60</v>
      </c>
      <c r="O7" s="15" t="s">
        <v>80</v>
      </c>
      <c r="P7" s="15" t="s">
        <v>61</v>
      </c>
      <c r="Q7" s="15" t="s">
        <v>59</v>
      </c>
      <c r="R7" s="15" t="s">
        <v>62</v>
      </c>
      <c r="S7" s="15" t="s">
        <v>63</v>
      </c>
      <c r="T7" s="15" t="s">
        <v>49</v>
      </c>
      <c r="U7" s="19" t="s">
        <v>50</v>
      </c>
      <c r="W7" s="16" t="s">
        <v>69</v>
      </c>
    </row>
    <row r="8" spans="2:23" s="16" customFormat="1" ht="18" customHeight="1">
      <c r="B8" s="21"/>
      <c r="E8" s="18"/>
      <c r="F8" s="10" t="s">
        <v>81</v>
      </c>
      <c r="G8" s="10" t="s">
        <v>82</v>
      </c>
      <c r="H8" s="10" t="s">
        <v>83</v>
      </c>
      <c r="I8" s="10" t="s">
        <v>84</v>
      </c>
      <c r="J8" s="10" t="s">
        <v>85</v>
      </c>
      <c r="K8" s="10" t="s">
        <v>86</v>
      </c>
      <c r="L8" s="10" t="s">
        <v>87</v>
      </c>
      <c r="M8" s="10" t="s">
        <v>88</v>
      </c>
      <c r="N8" s="10" t="s">
        <v>89</v>
      </c>
      <c r="O8" s="10" t="s">
        <v>90</v>
      </c>
      <c r="P8" s="10" t="s">
        <v>91</v>
      </c>
      <c r="Q8" s="10" t="s">
        <v>99</v>
      </c>
      <c r="R8" s="10" t="s">
        <v>92</v>
      </c>
      <c r="S8" s="10" t="s">
        <v>93</v>
      </c>
      <c r="T8" s="10" t="s">
        <v>94</v>
      </c>
      <c r="U8" s="22" t="s">
        <v>64</v>
      </c>
      <c r="W8" s="16" t="s">
        <v>70</v>
      </c>
    </row>
    <row r="9" spans="1:34" s="52" customFormat="1" ht="24.75" customHeight="1">
      <c r="A9" s="44"/>
      <c r="B9" s="45" t="s">
        <v>0</v>
      </c>
      <c r="C9" s="46"/>
      <c r="D9" s="47" t="s">
        <v>1</v>
      </c>
      <c r="E9" s="48"/>
      <c r="F9" s="49">
        <f aca="true" t="shared" si="0" ref="F9:T9">SUM(F11,F12,F13,F14,F19,F20,F21,F22,F23,F24,F10)</f>
        <v>4244804449</v>
      </c>
      <c r="G9" s="49">
        <f t="shared" si="0"/>
        <v>1792859841</v>
      </c>
      <c r="H9" s="49">
        <f t="shared" si="0"/>
        <v>4777777077</v>
      </c>
      <c r="I9" s="49">
        <f t="shared" si="0"/>
        <v>9625317200</v>
      </c>
      <c r="J9" s="49">
        <f t="shared" si="0"/>
        <v>57467030736</v>
      </c>
      <c r="K9" s="49">
        <f t="shared" si="0"/>
        <v>568106544992</v>
      </c>
      <c r="L9" s="49">
        <f t="shared" si="0"/>
        <v>41287847274</v>
      </c>
      <c r="M9" s="49">
        <f t="shared" si="0"/>
        <v>48842408351</v>
      </c>
      <c r="N9" s="49">
        <f t="shared" si="0"/>
        <v>-19605336945</v>
      </c>
      <c r="O9" s="49">
        <f t="shared" si="0"/>
        <v>62746936688</v>
      </c>
      <c r="P9" s="49">
        <f t="shared" si="0"/>
        <v>11069937616</v>
      </c>
      <c r="Q9" s="49">
        <f>SUM(Q11,Q12,Q13,Q14,Q19,Q20,Q21,Q22,Q23,Q24,Q10)</f>
        <v>493918433594</v>
      </c>
      <c r="R9" s="49">
        <f t="shared" si="0"/>
        <v>8278315840</v>
      </c>
      <c r="S9" s="49">
        <f t="shared" si="0"/>
        <v>1376094000</v>
      </c>
      <c r="T9" s="49">
        <f t="shared" si="0"/>
        <v>7092433000</v>
      </c>
      <c r="U9" s="49">
        <f>SUM(U11,U12,U13,U14,U19,U20,U21,U22,U24,U10,U23)</f>
        <v>1301021403713</v>
      </c>
      <c r="V9" s="50"/>
      <c r="W9" s="74">
        <f>SUM(W11,W10,W12,W13,W14,W19,W20,W21,W22,W24,W23)</f>
        <v>1292552876713</v>
      </c>
      <c r="X9" s="51"/>
      <c r="Y9" s="51">
        <f>+U9-T9-S9</f>
        <v>1292552876713</v>
      </c>
      <c r="Z9" s="51"/>
      <c r="AA9" s="51"/>
      <c r="AB9" s="51"/>
      <c r="AC9" s="51"/>
      <c r="AD9" s="51"/>
      <c r="AE9" s="51"/>
      <c r="AF9" s="51"/>
      <c r="AG9" s="51"/>
      <c r="AH9" s="51"/>
    </row>
    <row r="10" spans="1:34" s="18" customFormat="1" ht="22.5" customHeight="1">
      <c r="A10" s="27"/>
      <c r="B10" s="25" t="s">
        <v>37</v>
      </c>
      <c r="D10" s="26" t="s">
        <v>14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>
        <v>297685000</v>
      </c>
      <c r="T10" s="12"/>
      <c r="U10" s="12">
        <f>SUM(F10:T10)</f>
        <v>297685000</v>
      </c>
      <c r="V10" s="28"/>
      <c r="W10" s="5">
        <f>+U10-T10-S10</f>
        <v>0</v>
      </c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</row>
    <row r="11" spans="1:34" s="18" customFormat="1" ht="22.5" customHeight="1">
      <c r="A11" s="27"/>
      <c r="B11" s="25" t="s">
        <v>21</v>
      </c>
      <c r="D11" s="26" t="s">
        <v>22</v>
      </c>
      <c r="F11" s="12">
        <v>935210</v>
      </c>
      <c r="G11" s="12">
        <v>449491</v>
      </c>
      <c r="H11" s="12">
        <v>5058186</v>
      </c>
      <c r="I11" s="12">
        <v>13611802</v>
      </c>
      <c r="J11" s="12">
        <v>7621611</v>
      </c>
      <c r="K11" s="12">
        <v>77858506</v>
      </c>
      <c r="L11" s="12">
        <v>4327793</v>
      </c>
      <c r="M11" s="12">
        <v>3528301</v>
      </c>
      <c r="N11" s="12">
        <v>1370083</v>
      </c>
      <c r="O11" s="12">
        <v>816774</v>
      </c>
      <c r="P11" s="12">
        <v>9953188</v>
      </c>
      <c r="Q11" s="12"/>
      <c r="R11" s="12">
        <v>2564691</v>
      </c>
      <c r="S11" s="12">
        <v>1515000</v>
      </c>
      <c r="T11" s="12"/>
      <c r="U11" s="12">
        <f>SUM(F11:T11)</f>
        <v>129610636</v>
      </c>
      <c r="V11" s="28"/>
      <c r="W11" s="73">
        <f>+U11-T11-S11</f>
        <v>128095636</v>
      </c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</row>
    <row r="12" spans="1:34" s="18" customFormat="1" ht="22.5" customHeight="1">
      <c r="A12" s="27"/>
      <c r="B12" s="25" t="s">
        <v>23</v>
      </c>
      <c r="D12" s="26" t="s">
        <v>24</v>
      </c>
      <c r="F12" s="12"/>
      <c r="G12" s="12"/>
      <c r="H12" s="12"/>
      <c r="I12" s="12">
        <v>110000</v>
      </c>
      <c r="J12" s="12">
        <v>437936771</v>
      </c>
      <c r="K12" s="12">
        <v>5155993473</v>
      </c>
      <c r="L12" s="12">
        <v>0</v>
      </c>
      <c r="M12" s="12"/>
      <c r="N12" s="12"/>
      <c r="O12" s="12"/>
      <c r="P12" s="12"/>
      <c r="Q12" s="12">
        <v>17550109249</v>
      </c>
      <c r="R12" s="12"/>
      <c r="S12" s="12">
        <v>186203000</v>
      </c>
      <c r="T12" s="12"/>
      <c r="U12" s="12">
        <f>SUM(F12:T12)</f>
        <v>23330352493</v>
      </c>
      <c r="V12" s="28"/>
      <c r="W12" s="73">
        <f>+U12-T12-S12</f>
        <v>23144149493</v>
      </c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</row>
    <row r="13" spans="1:34" s="18" customFormat="1" ht="22.5" customHeight="1">
      <c r="A13" s="27"/>
      <c r="B13" s="25" t="s">
        <v>25</v>
      </c>
      <c r="D13" s="26" t="s">
        <v>26</v>
      </c>
      <c r="F13" s="12">
        <v>216513044</v>
      </c>
      <c r="G13" s="12">
        <v>76996899</v>
      </c>
      <c r="H13" s="12">
        <v>170818845</v>
      </c>
      <c r="I13" s="12">
        <v>293461708</v>
      </c>
      <c r="J13" s="12">
        <v>365630536</v>
      </c>
      <c r="K13" s="12">
        <v>4335698756</v>
      </c>
      <c r="L13" s="12">
        <v>381344374</v>
      </c>
      <c r="M13" s="12">
        <v>244386287</v>
      </c>
      <c r="N13" s="12">
        <v>95502469</v>
      </c>
      <c r="O13" s="12">
        <v>182097904</v>
      </c>
      <c r="P13" s="12">
        <v>434530640</v>
      </c>
      <c r="Q13" s="12">
        <v>26127024406</v>
      </c>
      <c r="R13" s="12">
        <v>346243104</v>
      </c>
      <c r="S13" s="12">
        <v>23105000</v>
      </c>
      <c r="T13" s="12">
        <v>110180000</v>
      </c>
      <c r="U13" s="12">
        <f>SUM(F13:T13)</f>
        <v>33403533972</v>
      </c>
      <c r="V13" s="28"/>
      <c r="W13" s="73">
        <f aca="true" t="shared" si="1" ref="W13:W49">+U13-T13-S13</f>
        <v>33270248972</v>
      </c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</row>
    <row r="14" spans="1:34" s="18" customFormat="1" ht="22.5" customHeight="1">
      <c r="A14" s="27"/>
      <c r="B14" s="25" t="s">
        <v>44</v>
      </c>
      <c r="D14" s="26" t="s">
        <v>2</v>
      </c>
      <c r="F14" s="12">
        <f aca="true" t="shared" si="2" ref="F14:R14">SUM(F15,F18)</f>
        <v>3725598000</v>
      </c>
      <c r="G14" s="12">
        <f t="shared" si="2"/>
        <v>1766606000</v>
      </c>
      <c r="H14" s="12">
        <f t="shared" si="2"/>
        <v>4920000000</v>
      </c>
      <c r="I14" s="12">
        <f t="shared" si="2"/>
        <v>6470000000</v>
      </c>
      <c r="J14" s="12">
        <f t="shared" si="2"/>
        <v>54950000000</v>
      </c>
      <c r="K14" s="12">
        <f>SUM(K15,K18)</f>
        <v>497400944000</v>
      </c>
      <c r="L14" s="12">
        <f t="shared" si="2"/>
        <v>42465549000</v>
      </c>
      <c r="M14" s="12">
        <f t="shared" si="2"/>
        <v>44330000000</v>
      </c>
      <c r="N14" s="12">
        <f t="shared" si="2"/>
        <v>1402052000</v>
      </c>
      <c r="O14" s="12">
        <f>SUM(O15,O18)</f>
        <v>70322498000</v>
      </c>
      <c r="P14" s="12">
        <f>SUM(P15,P18)</f>
        <v>9908187632</v>
      </c>
      <c r="Q14" s="12">
        <f>SUM(Q15,Q18)</f>
        <v>183928425000</v>
      </c>
      <c r="R14" s="12">
        <f t="shared" si="2"/>
        <v>10424950000</v>
      </c>
      <c r="S14" s="12">
        <f>SUM(S15,S18)</f>
        <v>655260000</v>
      </c>
      <c r="T14" s="12">
        <f>SUM(T15,T18)</f>
        <v>6982253000</v>
      </c>
      <c r="U14" s="12">
        <f>SUM(U15,U18)</f>
        <v>939652322632</v>
      </c>
      <c r="V14" s="28"/>
      <c r="W14" s="5">
        <f>+U14-T14-S14</f>
        <v>932014809632</v>
      </c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</row>
    <row r="15" spans="1:34" s="18" customFormat="1" ht="22.5" customHeight="1">
      <c r="A15" s="27"/>
      <c r="B15" s="25" t="s">
        <v>20</v>
      </c>
      <c r="D15" s="26" t="s">
        <v>45</v>
      </c>
      <c r="F15" s="12">
        <f aca="true" t="shared" si="3" ref="F15:R15">SUM(F16:F17)</f>
        <v>3725598000</v>
      </c>
      <c r="G15" s="12">
        <f t="shared" si="3"/>
        <v>1766606000</v>
      </c>
      <c r="H15" s="12">
        <f t="shared" si="3"/>
        <v>4920000000</v>
      </c>
      <c r="I15" s="12">
        <f t="shared" si="3"/>
        <v>6470000000</v>
      </c>
      <c r="J15" s="12">
        <f t="shared" si="3"/>
        <v>54950000000</v>
      </c>
      <c r="K15" s="12">
        <f>SUM(K16:K17)</f>
        <v>497400944000</v>
      </c>
      <c r="L15" s="12">
        <f t="shared" si="3"/>
        <v>42465549000</v>
      </c>
      <c r="M15" s="12">
        <f t="shared" si="3"/>
        <v>44330000000</v>
      </c>
      <c r="N15" s="12">
        <f t="shared" si="3"/>
        <v>1402052000</v>
      </c>
      <c r="O15" s="12">
        <f t="shared" si="3"/>
        <v>70322498000</v>
      </c>
      <c r="P15" s="12">
        <f t="shared" si="3"/>
        <v>9586313000</v>
      </c>
      <c r="Q15" s="12">
        <f>SUM(Q16:Q17)</f>
        <v>183928425000</v>
      </c>
      <c r="R15" s="12">
        <f t="shared" si="3"/>
        <v>10424950000</v>
      </c>
      <c r="S15" s="12">
        <f>SUM(S16:S17)</f>
        <v>655260000</v>
      </c>
      <c r="T15" s="12">
        <f>SUM(T16:T17)</f>
        <v>6982253000</v>
      </c>
      <c r="U15" s="12">
        <f>SUM(U16:U17)</f>
        <v>939330448000</v>
      </c>
      <c r="V15" s="28"/>
      <c r="W15" s="5">
        <f t="shared" si="1"/>
        <v>931692935000</v>
      </c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</row>
    <row r="16" spans="1:34" s="18" customFormat="1" ht="22.5" customHeight="1">
      <c r="A16" s="27"/>
      <c r="B16" s="25"/>
      <c r="D16" s="26" t="s">
        <v>3</v>
      </c>
      <c r="F16" s="12">
        <v>3626114000</v>
      </c>
      <c r="G16" s="12">
        <v>1716606000</v>
      </c>
      <c r="H16" s="12">
        <v>4770000000</v>
      </c>
      <c r="I16" s="12">
        <v>6170000000</v>
      </c>
      <c r="J16" s="12">
        <v>8450000000</v>
      </c>
      <c r="K16" s="12">
        <v>62161737000</v>
      </c>
      <c r="L16" s="12">
        <v>4465549000</v>
      </c>
      <c r="M16" s="12">
        <v>3330000000</v>
      </c>
      <c r="N16" s="12">
        <v>1116893000</v>
      </c>
      <c r="O16" s="12">
        <v>3552498000</v>
      </c>
      <c r="P16" s="12">
        <v>8976269000</v>
      </c>
      <c r="Q16" s="12">
        <v>6564419000</v>
      </c>
      <c r="R16" s="12">
        <v>7760000000</v>
      </c>
      <c r="S16" s="12">
        <v>542000000</v>
      </c>
      <c r="T16" s="12">
        <v>4503217000</v>
      </c>
      <c r="U16" s="12">
        <f aca="true" t="shared" si="4" ref="U16:U24">SUM(F16:T16)</f>
        <v>127705302000</v>
      </c>
      <c r="V16" s="28"/>
      <c r="W16" s="73">
        <f t="shared" si="1"/>
        <v>122660085000</v>
      </c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</row>
    <row r="17" spans="1:34" s="18" customFormat="1" ht="22.5" customHeight="1">
      <c r="A17" s="27"/>
      <c r="B17" s="25"/>
      <c r="D17" s="26" t="s">
        <v>48</v>
      </c>
      <c r="F17" s="12">
        <v>99484000</v>
      </c>
      <c r="G17" s="12">
        <v>50000000</v>
      </c>
      <c r="H17" s="12">
        <v>150000000</v>
      </c>
      <c r="I17" s="12">
        <v>300000000</v>
      </c>
      <c r="J17" s="12">
        <v>46500000000</v>
      </c>
      <c r="K17" s="12">
        <v>435239207000</v>
      </c>
      <c r="L17" s="12">
        <v>38000000000</v>
      </c>
      <c r="M17" s="12">
        <v>41000000000</v>
      </c>
      <c r="N17" s="12">
        <v>285159000</v>
      </c>
      <c r="O17" s="12">
        <v>66770000000</v>
      </c>
      <c r="P17" s="12">
        <v>610044000</v>
      </c>
      <c r="Q17" s="12">
        <v>177364006000</v>
      </c>
      <c r="R17" s="12">
        <v>2664950000</v>
      </c>
      <c r="S17" s="12">
        <v>113260000</v>
      </c>
      <c r="T17" s="12">
        <v>2479036000</v>
      </c>
      <c r="U17" s="12">
        <f t="shared" si="4"/>
        <v>811625146000</v>
      </c>
      <c r="V17" s="28"/>
      <c r="W17" s="73">
        <f t="shared" si="1"/>
        <v>809032850000</v>
      </c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</row>
    <row r="18" spans="1:34" s="18" customFormat="1" ht="22.5" customHeight="1">
      <c r="A18" s="27"/>
      <c r="B18" s="25" t="s">
        <v>31</v>
      </c>
      <c r="D18" s="26" t="s">
        <v>46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>
        <v>321874632</v>
      </c>
      <c r="Q18" s="12"/>
      <c r="R18" s="12"/>
      <c r="S18" s="12"/>
      <c r="T18" s="12"/>
      <c r="U18" s="12">
        <f t="shared" si="4"/>
        <v>321874632</v>
      </c>
      <c r="V18" s="28"/>
      <c r="W18" s="73">
        <f t="shared" si="1"/>
        <v>321874632</v>
      </c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</row>
    <row r="19" spans="1:34" s="18" customFormat="1" ht="22.5" customHeight="1">
      <c r="A19" s="27"/>
      <c r="B19" s="25" t="s">
        <v>4</v>
      </c>
      <c r="D19" s="26" t="s">
        <v>27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>
        <f t="shared" si="4"/>
        <v>0</v>
      </c>
      <c r="V19" s="28"/>
      <c r="W19" s="5">
        <f t="shared" si="1"/>
        <v>0</v>
      </c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</row>
    <row r="20" spans="1:34" s="18" customFormat="1" ht="22.5" customHeight="1">
      <c r="A20" s="27"/>
      <c r="B20" s="25" t="s">
        <v>71</v>
      </c>
      <c r="D20" s="26" t="s">
        <v>28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>
        <f t="shared" si="4"/>
        <v>0</v>
      </c>
      <c r="V20" s="28"/>
      <c r="W20" s="5">
        <f t="shared" si="1"/>
        <v>0</v>
      </c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</row>
    <row r="21" spans="1:34" s="18" customFormat="1" ht="22.5" customHeight="1">
      <c r="A21" s="27"/>
      <c r="B21" s="25" t="s">
        <v>72</v>
      </c>
      <c r="D21" s="26" t="s">
        <v>29</v>
      </c>
      <c r="F21" s="12">
        <v>106316827</v>
      </c>
      <c r="G21" s="12">
        <v>51750207</v>
      </c>
      <c r="H21" s="12">
        <v>134885451</v>
      </c>
      <c r="I21" s="12">
        <v>144919503</v>
      </c>
      <c r="J21" s="12">
        <v>209612233</v>
      </c>
      <c r="K21" s="12">
        <v>2807654424</v>
      </c>
      <c r="L21" s="12">
        <v>397028689</v>
      </c>
      <c r="M21" s="12">
        <v>130896765</v>
      </c>
      <c r="N21" s="12">
        <v>61978959</v>
      </c>
      <c r="O21" s="12">
        <v>98011555</v>
      </c>
      <c r="P21" s="12">
        <v>253489132</v>
      </c>
      <c r="Q21" s="12">
        <v>19337480</v>
      </c>
      <c r="R21" s="12">
        <v>174911303</v>
      </c>
      <c r="S21" s="12">
        <v>58440000</v>
      </c>
      <c r="T21" s="12"/>
      <c r="U21" s="12">
        <f t="shared" si="4"/>
        <v>4649232528</v>
      </c>
      <c r="V21" s="28"/>
      <c r="W21" s="73">
        <f t="shared" si="1"/>
        <v>4590792528</v>
      </c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</row>
    <row r="22" spans="1:34" s="18" customFormat="1" ht="22.5" customHeight="1">
      <c r="A22" s="27"/>
      <c r="B22" s="25" t="s">
        <v>73</v>
      </c>
      <c r="D22" s="26" t="s">
        <v>51</v>
      </c>
      <c r="F22" s="12"/>
      <c r="G22" s="12"/>
      <c r="H22" s="12"/>
      <c r="I22" s="12">
        <v>0</v>
      </c>
      <c r="J22" s="12"/>
      <c r="K22" s="12">
        <v>1520000000</v>
      </c>
      <c r="L22" s="12"/>
      <c r="M22" s="12"/>
      <c r="N22" s="12">
        <v>0</v>
      </c>
      <c r="O22" s="12"/>
      <c r="P22" s="12"/>
      <c r="Q22" s="12">
        <v>267876443774</v>
      </c>
      <c r="R22" s="12"/>
      <c r="S22" s="12"/>
      <c r="T22" s="12"/>
      <c r="U22" s="12">
        <f t="shared" si="4"/>
        <v>269396443774</v>
      </c>
      <c r="V22" s="28"/>
      <c r="W22" s="73">
        <f t="shared" si="1"/>
        <v>269396443774</v>
      </c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</row>
    <row r="23" spans="1:34" s="18" customFormat="1" ht="22.5" customHeight="1">
      <c r="A23" s="27"/>
      <c r="B23" s="25">
        <v>14</v>
      </c>
      <c r="D23" s="26" t="s">
        <v>95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>
        <f t="shared" si="4"/>
        <v>0</v>
      </c>
      <c r="V23" s="28"/>
      <c r="W23" s="5">
        <f t="shared" si="1"/>
        <v>0</v>
      </c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</row>
    <row r="24" spans="1:34" s="18" customFormat="1" ht="22.5" customHeight="1">
      <c r="A24" s="27"/>
      <c r="B24" s="25" t="s">
        <v>74</v>
      </c>
      <c r="D24" s="26" t="s">
        <v>5</v>
      </c>
      <c r="F24" s="12">
        <v>195441368</v>
      </c>
      <c r="G24" s="12">
        <v>-102942756</v>
      </c>
      <c r="H24" s="12">
        <v>-452985405</v>
      </c>
      <c r="I24" s="12">
        <v>2703214187</v>
      </c>
      <c r="J24" s="12">
        <v>1496229585</v>
      </c>
      <c r="K24" s="12">
        <v>56808395833</v>
      </c>
      <c r="L24" s="12">
        <v>-1960402582</v>
      </c>
      <c r="M24" s="12">
        <v>4133596998</v>
      </c>
      <c r="N24" s="12">
        <v>-21166240456</v>
      </c>
      <c r="O24" s="12">
        <v>-7856487545</v>
      </c>
      <c r="P24" s="12">
        <v>463777024</v>
      </c>
      <c r="Q24" s="12">
        <v>-1582906315</v>
      </c>
      <c r="R24" s="12">
        <v>-2670353258</v>
      </c>
      <c r="S24" s="12">
        <v>153886000</v>
      </c>
      <c r="T24" s="12"/>
      <c r="U24" s="12">
        <f t="shared" si="4"/>
        <v>30162222678</v>
      </c>
      <c r="V24" s="28"/>
      <c r="W24" s="73">
        <f t="shared" si="1"/>
        <v>30008336678</v>
      </c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</row>
    <row r="25" spans="1:34" s="52" customFormat="1" ht="24.75" customHeight="1">
      <c r="A25" s="44"/>
      <c r="B25" s="53"/>
      <c r="C25" s="46"/>
      <c r="D25" s="47" t="s">
        <v>6</v>
      </c>
      <c r="E25" s="48"/>
      <c r="F25" s="75">
        <f>SUM(F26,F27,F28,F29,F30,F31,F32,F41,F42,F46,F47,F48,F49)</f>
        <v>4047841623</v>
      </c>
      <c r="G25" s="75">
        <f aca="true" t="shared" si="5" ref="G25:T25">SUM(G26,G27,G28,G29,G30,G31,G32,G41,G42,G46,G47,G48,G49)</f>
        <v>1901040919</v>
      </c>
      <c r="H25" s="75">
        <f t="shared" si="5"/>
        <v>4960784963</v>
      </c>
      <c r="I25" s="75">
        <f t="shared" si="5"/>
        <v>10499141726</v>
      </c>
      <c r="J25" s="75">
        <f t="shared" si="5"/>
        <v>86960096498</v>
      </c>
      <c r="K25" s="75">
        <f t="shared" si="5"/>
        <v>651018958118</v>
      </c>
      <c r="L25" s="75">
        <f t="shared" si="5"/>
        <v>47041813819</v>
      </c>
      <c r="M25" s="75">
        <f t="shared" si="5"/>
        <v>55981357817</v>
      </c>
      <c r="N25" s="75">
        <f t="shared" si="5"/>
        <v>3022964789</v>
      </c>
      <c r="O25" s="75">
        <f t="shared" si="5"/>
        <v>90669131419</v>
      </c>
      <c r="P25" s="75">
        <f t="shared" si="5"/>
        <v>12361736652</v>
      </c>
      <c r="Q25" s="75">
        <f t="shared" si="5"/>
        <v>451909723684</v>
      </c>
      <c r="R25" s="75">
        <f t="shared" si="5"/>
        <v>12581105211</v>
      </c>
      <c r="S25" s="49">
        <f t="shared" si="5"/>
        <v>1080647000</v>
      </c>
      <c r="T25" s="49">
        <f t="shared" si="5"/>
        <v>6823949000</v>
      </c>
      <c r="U25" s="49">
        <f>SUM(U26,U27,U28,U29,U30,U31,U32,U41,U42,U46,U47,U48,U49)</f>
        <v>1440860293238</v>
      </c>
      <c r="V25" s="51"/>
      <c r="W25" s="74">
        <f>SUM(W26,W27,W28,W29,W30,W31,W32,W41,W42,W46,W47,W48,W49)</f>
        <v>1432955697238</v>
      </c>
      <c r="X25" s="51"/>
      <c r="Y25" s="51">
        <f>+U25-T25-S25</f>
        <v>1432955697238</v>
      </c>
      <c r="Z25" s="51"/>
      <c r="AA25" s="51"/>
      <c r="AB25" s="51"/>
      <c r="AC25" s="51"/>
      <c r="AD25" s="51"/>
      <c r="AE25" s="51"/>
      <c r="AF25" s="51"/>
      <c r="AG25" s="51"/>
      <c r="AH25" s="51"/>
    </row>
    <row r="26" spans="1:34" s="18" customFormat="1" ht="22.5" customHeight="1">
      <c r="A26" s="27"/>
      <c r="B26" s="25" t="s">
        <v>7</v>
      </c>
      <c r="D26" s="26" t="s">
        <v>8</v>
      </c>
      <c r="F26" s="12">
        <v>3479024011</v>
      </c>
      <c r="G26" s="12">
        <v>1650101260</v>
      </c>
      <c r="H26" s="12">
        <v>4520653360</v>
      </c>
      <c r="I26" s="12">
        <v>6105528217</v>
      </c>
      <c r="J26" s="12">
        <v>9049040988</v>
      </c>
      <c r="K26" s="12">
        <v>60889656280</v>
      </c>
      <c r="L26" s="12">
        <v>4406231124</v>
      </c>
      <c r="M26" s="12">
        <v>3308463350</v>
      </c>
      <c r="N26" s="12">
        <v>2578409889</v>
      </c>
      <c r="O26" s="12">
        <v>2856325085</v>
      </c>
      <c r="P26" s="12">
        <v>9229787900</v>
      </c>
      <c r="Q26" s="12">
        <v>6771953110</v>
      </c>
      <c r="R26" s="12">
        <v>8204483921</v>
      </c>
      <c r="S26" s="12">
        <v>942146000</v>
      </c>
      <c r="T26" s="12">
        <v>4355406000</v>
      </c>
      <c r="U26" s="12">
        <f aca="true" t="shared" si="6" ref="U26:U31">SUM(F26:T26)</f>
        <v>128347210495</v>
      </c>
      <c r="V26" s="28"/>
      <c r="W26" s="73">
        <f t="shared" si="1"/>
        <v>123049658495</v>
      </c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</row>
    <row r="27" spans="1:34" s="18" customFormat="1" ht="22.5" customHeight="1">
      <c r="A27" s="27"/>
      <c r="B27" s="25" t="s">
        <v>9</v>
      </c>
      <c r="D27" s="26" t="s">
        <v>10</v>
      </c>
      <c r="F27" s="12">
        <v>112142534</v>
      </c>
      <c r="G27" s="12">
        <v>73722776</v>
      </c>
      <c r="H27" s="12">
        <v>171358965</v>
      </c>
      <c r="I27" s="12">
        <v>248923068</v>
      </c>
      <c r="J27" s="12">
        <v>548365492</v>
      </c>
      <c r="K27" s="12">
        <v>3459191774</v>
      </c>
      <c r="L27" s="12">
        <v>234291577</v>
      </c>
      <c r="M27" s="12">
        <v>120330134</v>
      </c>
      <c r="N27" s="12">
        <v>103169631</v>
      </c>
      <c r="O27" s="12">
        <v>332639145</v>
      </c>
      <c r="P27" s="12">
        <v>1910531399</v>
      </c>
      <c r="Q27" s="12">
        <v>468664002</v>
      </c>
      <c r="R27" s="12">
        <v>421330849</v>
      </c>
      <c r="S27" s="12">
        <v>61306000</v>
      </c>
      <c r="T27" s="12">
        <v>1390569000</v>
      </c>
      <c r="U27" s="12">
        <f t="shared" si="6"/>
        <v>9656536346</v>
      </c>
      <c r="V27" s="28"/>
      <c r="W27" s="73">
        <f t="shared" si="1"/>
        <v>8204661346</v>
      </c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</row>
    <row r="28" spans="1:34" s="18" customFormat="1" ht="22.5" customHeight="1">
      <c r="A28" s="27"/>
      <c r="B28" s="25" t="s">
        <v>11</v>
      </c>
      <c r="D28" s="26" t="s">
        <v>52</v>
      </c>
      <c r="F28" s="12">
        <v>230223588</v>
      </c>
      <c r="G28" s="12">
        <v>142989005</v>
      </c>
      <c r="H28" s="12">
        <v>106947367</v>
      </c>
      <c r="I28" s="12">
        <v>202519782</v>
      </c>
      <c r="J28" s="12">
        <v>112277571</v>
      </c>
      <c r="K28" s="12">
        <v>1429688747</v>
      </c>
      <c r="L28" s="12">
        <v>86761651</v>
      </c>
      <c r="M28" s="12">
        <v>33836314</v>
      </c>
      <c r="N28" s="12">
        <v>140018061</v>
      </c>
      <c r="O28" s="12"/>
      <c r="P28" s="12">
        <v>202959609</v>
      </c>
      <c r="Q28" s="12">
        <v>27138859</v>
      </c>
      <c r="R28" s="12">
        <v>186528090</v>
      </c>
      <c r="S28" s="12"/>
      <c r="T28" s="12"/>
      <c r="U28" s="12">
        <f t="shared" si="6"/>
        <v>2901888644</v>
      </c>
      <c r="V28" s="28"/>
      <c r="W28" s="73">
        <f t="shared" si="1"/>
        <v>2901888644</v>
      </c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</row>
    <row r="29" spans="1:34" s="18" customFormat="1" ht="22.5" customHeight="1">
      <c r="A29" s="27"/>
      <c r="B29" s="25" t="s">
        <v>12</v>
      </c>
      <c r="D29" s="26" t="s">
        <v>14</v>
      </c>
      <c r="F29" s="12">
        <v>78964922</v>
      </c>
      <c r="G29" s="12"/>
      <c r="H29" s="12"/>
      <c r="I29" s="12"/>
      <c r="J29" s="12"/>
      <c r="K29" s="12">
        <v>0</v>
      </c>
      <c r="L29" s="12"/>
      <c r="M29" s="12"/>
      <c r="N29" s="12"/>
      <c r="O29" s="12"/>
      <c r="P29" s="12"/>
      <c r="Q29" s="12">
        <v>319096835</v>
      </c>
      <c r="R29" s="12">
        <v>138465000</v>
      </c>
      <c r="S29" s="12"/>
      <c r="T29" s="12"/>
      <c r="U29" s="12">
        <f t="shared" si="6"/>
        <v>536526757</v>
      </c>
      <c r="V29" s="28"/>
      <c r="W29" s="73">
        <f t="shared" si="1"/>
        <v>536526757</v>
      </c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</row>
    <row r="30" spans="1:34" s="18" customFormat="1" ht="22.5" customHeight="1">
      <c r="A30" s="27"/>
      <c r="B30" s="25" t="s">
        <v>13</v>
      </c>
      <c r="D30" s="26" t="s">
        <v>30</v>
      </c>
      <c r="F30" s="12"/>
      <c r="G30" s="12"/>
      <c r="H30" s="12"/>
      <c r="I30" s="12"/>
      <c r="J30" s="12"/>
      <c r="K30" s="12"/>
      <c r="L30" s="12"/>
      <c r="M30" s="12"/>
      <c r="N30" s="12">
        <v>0</v>
      </c>
      <c r="O30" s="12"/>
      <c r="P30" s="12"/>
      <c r="Q30" s="12"/>
      <c r="R30" s="12"/>
      <c r="S30" s="12"/>
      <c r="T30" s="12"/>
      <c r="U30" s="12">
        <f t="shared" si="6"/>
        <v>0</v>
      </c>
      <c r="V30" s="28"/>
      <c r="W30" s="5">
        <f t="shared" si="1"/>
        <v>0</v>
      </c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</row>
    <row r="31" spans="1:34" s="18" customFormat="1" ht="22.5" customHeight="1">
      <c r="A31" s="27"/>
      <c r="B31" s="25" t="s">
        <v>75</v>
      </c>
      <c r="D31" s="26" t="s">
        <v>67</v>
      </c>
      <c r="F31" s="12"/>
      <c r="G31" s="12"/>
      <c r="H31" s="12"/>
      <c r="I31" s="12">
        <v>93229554</v>
      </c>
      <c r="J31" s="12">
        <v>961913214</v>
      </c>
      <c r="K31" s="12">
        <v>606460102</v>
      </c>
      <c r="L31" s="12"/>
      <c r="M31" s="12"/>
      <c r="N31" s="12"/>
      <c r="O31" s="12"/>
      <c r="P31" s="12"/>
      <c r="Q31" s="12">
        <v>104484976</v>
      </c>
      <c r="R31" s="12"/>
      <c r="S31" s="12"/>
      <c r="T31" s="12"/>
      <c r="U31" s="12">
        <f t="shared" si="6"/>
        <v>1766087846</v>
      </c>
      <c r="V31" s="28"/>
      <c r="W31" s="73">
        <f t="shared" si="1"/>
        <v>1766087846</v>
      </c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</row>
    <row r="32" spans="1:34" s="16" customFormat="1" ht="22.5" customHeight="1">
      <c r="A32" s="27"/>
      <c r="B32" s="25" t="s">
        <v>76</v>
      </c>
      <c r="C32" s="18"/>
      <c r="D32" s="31" t="s">
        <v>68</v>
      </c>
      <c r="E32" s="18"/>
      <c r="F32" s="12">
        <f aca="true" t="shared" si="7" ref="F32:R32">SUM(F33:F39)</f>
        <v>14598000</v>
      </c>
      <c r="G32" s="12">
        <f t="shared" si="7"/>
        <v>0</v>
      </c>
      <c r="H32" s="12">
        <f t="shared" si="7"/>
        <v>85156836</v>
      </c>
      <c r="I32" s="12">
        <f t="shared" si="7"/>
        <v>0</v>
      </c>
      <c r="J32" s="12">
        <f t="shared" si="7"/>
        <v>889931</v>
      </c>
      <c r="K32" s="12">
        <f t="shared" si="7"/>
        <v>2183842665</v>
      </c>
      <c r="L32" s="12">
        <f t="shared" si="7"/>
        <v>439678496</v>
      </c>
      <c r="M32" s="12">
        <f>SUM(M33:M40)</f>
        <v>374850</v>
      </c>
      <c r="N32" s="12">
        <f t="shared" si="7"/>
        <v>1376055</v>
      </c>
      <c r="O32" s="12">
        <f>SUM(O33:O39)</f>
        <v>8832524</v>
      </c>
      <c r="P32" s="12">
        <f t="shared" si="7"/>
        <v>155006805</v>
      </c>
      <c r="Q32" s="12">
        <f>SUM(Q33:Q39)</f>
        <v>10227038</v>
      </c>
      <c r="R32" s="12">
        <f t="shared" si="7"/>
        <v>5959997</v>
      </c>
      <c r="S32" s="12">
        <f>SUM(S33:S39)</f>
        <v>31968000</v>
      </c>
      <c r="T32" s="12">
        <f>SUM(T33:T39)</f>
        <v>25881000</v>
      </c>
      <c r="U32" s="12">
        <f>SUM(U33:U40)</f>
        <v>2963792197</v>
      </c>
      <c r="V32" s="7"/>
      <c r="W32" s="5">
        <f t="shared" si="1"/>
        <v>2905943197</v>
      </c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 s="18" customFormat="1" ht="22.5" customHeight="1">
      <c r="A33" s="27"/>
      <c r="B33" s="41" t="s">
        <v>20</v>
      </c>
      <c r="C33" s="39"/>
      <c r="D33" s="42" t="s">
        <v>38</v>
      </c>
      <c r="F33" s="13"/>
      <c r="G33" s="13"/>
      <c r="H33" s="13"/>
      <c r="I33" s="13"/>
      <c r="J33" s="13"/>
      <c r="K33" s="13">
        <v>0</v>
      </c>
      <c r="L33" s="13"/>
      <c r="M33" s="13"/>
      <c r="N33" s="13"/>
      <c r="O33" s="13"/>
      <c r="P33" s="13"/>
      <c r="Q33" s="13"/>
      <c r="R33" s="13"/>
      <c r="S33" s="13"/>
      <c r="T33" s="13"/>
      <c r="U33" s="13">
        <f aca="true" t="shared" si="8" ref="U33:U41">SUM(F33:T33)</f>
        <v>0</v>
      </c>
      <c r="V33" s="28"/>
      <c r="W33" s="5">
        <f t="shared" si="1"/>
        <v>0</v>
      </c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</row>
    <row r="34" spans="1:34" s="18" customFormat="1" ht="22.5" customHeight="1">
      <c r="A34" s="27"/>
      <c r="B34" s="29" t="s">
        <v>39</v>
      </c>
      <c r="D34" s="26" t="s">
        <v>98</v>
      </c>
      <c r="F34" s="12"/>
      <c r="G34" s="12"/>
      <c r="H34" s="12"/>
      <c r="I34" s="12"/>
      <c r="J34" s="12"/>
      <c r="K34" s="12">
        <v>0</v>
      </c>
      <c r="L34" s="12"/>
      <c r="M34" s="12"/>
      <c r="N34" s="12"/>
      <c r="O34" s="12"/>
      <c r="P34" s="12"/>
      <c r="Q34" s="12"/>
      <c r="R34" s="12"/>
      <c r="S34" s="12"/>
      <c r="T34" s="12"/>
      <c r="U34" s="12">
        <f t="shared" si="8"/>
        <v>0</v>
      </c>
      <c r="V34" s="28"/>
      <c r="W34" s="5">
        <f t="shared" si="1"/>
        <v>0</v>
      </c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</row>
    <row r="35" spans="1:34" s="18" customFormat="1" ht="22.5" customHeight="1">
      <c r="A35" s="27"/>
      <c r="B35" s="29" t="s">
        <v>31</v>
      </c>
      <c r="D35" s="26" t="s">
        <v>33</v>
      </c>
      <c r="F35" s="12"/>
      <c r="G35" s="12"/>
      <c r="H35" s="12"/>
      <c r="I35" s="12"/>
      <c r="J35" s="12"/>
      <c r="K35" s="12">
        <v>36556800</v>
      </c>
      <c r="L35" s="12">
        <v>439638432</v>
      </c>
      <c r="M35" s="12"/>
      <c r="N35" s="12"/>
      <c r="O35" s="12"/>
      <c r="P35" s="12">
        <v>18436000</v>
      </c>
      <c r="Q35" s="12"/>
      <c r="R35" s="12"/>
      <c r="S35" s="12"/>
      <c r="T35" s="12"/>
      <c r="U35" s="12">
        <f t="shared" si="8"/>
        <v>494631232</v>
      </c>
      <c r="V35" s="28"/>
      <c r="W35" s="73">
        <f t="shared" si="1"/>
        <v>494631232</v>
      </c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</row>
    <row r="36" spans="1:34" s="18" customFormat="1" ht="22.5" customHeight="1">
      <c r="A36" s="27"/>
      <c r="B36" s="29" t="s">
        <v>32</v>
      </c>
      <c r="D36" s="26" t="s">
        <v>34</v>
      </c>
      <c r="F36" s="12"/>
      <c r="G36" s="12"/>
      <c r="H36" s="12"/>
      <c r="I36" s="12"/>
      <c r="J36" s="12"/>
      <c r="K36" s="12">
        <v>1623809</v>
      </c>
      <c r="L36" s="12"/>
      <c r="M36" s="12"/>
      <c r="N36" s="12"/>
      <c r="O36" s="12">
        <v>8166613</v>
      </c>
      <c r="P36" s="12"/>
      <c r="Q36" s="12"/>
      <c r="R36" s="12"/>
      <c r="S36" s="12">
        <v>1107000</v>
      </c>
      <c r="T36" s="12"/>
      <c r="U36" s="12">
        <f t="shared" si="8"/>
        <v>10897422</v>
      </c>
      <c r="V36" s="28"/>
      <c r="W36" s="73">
        <f t="shared" si="1"/>
        <v>9790422</v>
      </c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</row>
    <row r="37" spans="1:34" s="18" customFormat="1" ht="22.5" customHeight="1">
      <c r="A37" s="27"/>
      <c r="B37" s="29" t="s">
        <v>37</v>
      </c>
      <c r="D37" s="26" t="s">
        <v>47</v>
      </c>
      <c r="F37" s="12"/>
      <c r="G37" s="12"/>
      <c r="H37" s="12">
        <v>3543426</v>
      </c>
      <c r="I37" s="12"/>
      <c r="J37" s="12"/>
      <c r="K37" s="12">
        <v>2015875146</v>
      </c>
      <c r="L37" s="12"/>
      <c r="M37" s="12">
        <v>374850</v>
      </c>
      <c r="N37" s="12"/>
      <c r="O37" s="12"/>
      <c r="P37" s="12">
        <v>9398132</v>
      </c>
      <c r="Q37" s="12"/>
      <c r="R37" s="12"/>
      <c r="S37" s="12">
        <v>22696000</v>
      </c>
      <c r="T37" s="12"/>
      <c r="U37" s="12">
        <f t="shared" si="8"/>
        <v>2051887554</v>
      </c>
      <c r="V37" s="28"/>
      <c r="W37" s="73">
        <f t="shared" si="1"/>
        <v>2029191554</v>
      </c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</row>
    <row r="38" spans="1:34" s="18" customFormat="1" ht="22.5" customHeight="1">
      <c r="A38" s="27"/>
      <c r="B38" s="29" t="s">
        <v>21</v>
      </c>
      <c r="D38" s="26" t="s">
        <v>36</v>
      </c>
      <c r="F38" s="12">
        <v>0</v>
      </c>
      <c r="G38" s="12">
        <v>0</v>
      </c>
      <c r="H38" s="12">
        <v>0</v>
      </c>
      <c r="I38" s="12">
        <v>0</v>
      </c>
      <c r="J38" s="12">
        <v>889931</v>
      </c>
      <c r="K38" s="12">
        <v>67513368</v>
      </c>
      <c r="L38" s="12">
        <v>0</v>
      </c>
      <c r="M38" s="12">
        <v>0</v>
      </c>
      <c r="N38" s="12">
        <v>1376055</v>
      </c>
      <c r="O38" s="12">
        <v>665911</v>
      </c>
      <c r="P38" s="12">
        <v>4152050</v>
      </c>
      <c r="Q38" s="12">
        <v>4148492</v>
      </c>
      <c r="R38" s="12">
        <v>5897000</v>
      </c>
      <c r="S38" s="12">
        <v>5111000</v>
      </c>
      <c r="T38" s="12">
        <v>18507000</v>
      </c>
      <c r="U38" s="12">
        <f t="shared" si="8"/>
        <v>108260807</v>
      </c>
      <c r="V38" s="28"/>
      <c r="W38" s="73">
        <f t="shared" si="1"/>
        <v>84642807</v>
      </c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</row>
    <row r="39" spans="1:34" s="18" customFormat="1" ht="22.5" customHeight="1">
      <c r="A39" s="27"/>
      <c r="B39" s="29" t="s">
        <v>23</v>
      </c>
      <c r="D39" s="26" t="s">
        <v>35</v>
      </c>
      <c r="F39" s="12">
        <v>14598000</v>
      </c>
      <c r="G39" s="12">
        <v>0</v>
      </c>
      <c r="H39" s="12">
        <v>81613410</v>
      </c>
      <c r="I39" s="12">
        <v>0</v>
      </c>
      <c r="J39" s="12">
        <v>0</v>
      </c>
      <c r="K39" s="12">
        <v>62273542</v>
      </c>
      <c r="L39" s="12">
        <v>40064</v>
      </c>
      <c r="M39" s="12">
        <v>0</v>
      </c>
      <c r="N39" s="12">
        <v>0</v>
      </c>
      <c r="O39" s="12">
        <v>0</v>
      </c>
      <c r="P39" s="12">
        <v>123020623</v>
      </c>
      <c r="Q39" s="12">
        <v>6078546</v>
      </c>
      <c r="R39" s="12">
        <v>62997</v>
      </c>
      <c r="S39" s="12">
        <v>3054000</v>
      </c>
      <c r="T39" s="12">
        <v>7374000</v>
      </c>
      <c r="U39" s="12">
        <f t="shared" si="8"/>
        <v>298115182</v>
      </c>
      <c r="V39" s="28"/>
      <c r="W39" s="73">
        <f t="shared" si="1"/>
        <v>287687182</v>
      </c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</row>
    <row r="40" spans="1:34" s="18" customFormat="1" ht="22.5" customHeight="1">
      <c r="A40" s="27"/>
      <c r="B40" s="29" t="s">
        <v>96</v>
      </c>
      <c r="D40" s="26" t="s">
        <v>97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>
        <f t="shared" si="8"/>
        <v>0</v>
      </c>
      <c r="V40" s="28"/>
      <c r="W40" s="5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</row>
    <row r="41" spans="1:34" s="18" customFormat="1" ht="22.5" customHeight="1">
      <c r="A41" s="27"/>
      <c r="B41" s="32">
        <v>30</v>
      </c>
      <c r="C41" s="33"/>
      <c r="D41" s="34" t="s">
        <v>100</v>
      </c>
      <c r="F41" s="14"/>
      <c r="G41" s="14"/>
      <c r="H41" s="14"/>
      <c r="I41" s="14">
        <v>0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2">
        <f t="shared" si="8"/>
        <v>0</v>
      </c>
      <c r="V41" s="28"/>
      <c r="W41" s="5">
        <f t="shared" si="1"/>
        <v>0</v>
      </c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</row>
    <row r="42" spans="1:34" ht="22.5" customHeight="1">
      <c r="A42" s="3"/>
      <c r="B42" s="32" t="s">
        <v>77</v>
      </c>
      <c r="C42" s="33"/>
      <c r="D42" s="34" t="s">
        <v>15</v>
      </c>
      <c r="E42" s="18"/>
      <c r="F42" s="14">
        <f>SUM(F43:F45)</f>
        <v>0</v>
      </c>
      <c r="G42" s="14">
        <f aca="true" t="shared" si="9" ref="G42:U42">SUM(G43:G45)</f>
        <v>0</v>
      </c>
      <c r="H42" s="14">
        <f t="shared" si="9"/>
        <v>0</v>
      </c>
      <c r="I42" s="14">
        <f t="shared" si="9"/>
        <v>2083479455</v>
      </c>
      <c r="J42" s="14">
        <f t="shared" si="9"/>
        <v>54019807138</v>
      </c>
      <c r="K42" s="14">
        <f t="shared" si="9"/>
        <v>503354399558</v>
      </c>
      <c r="L42" s="14">
        <f t="shared" si="9"/>
        <v>36444443341</v>
      </c>
      <c r="M42" s="14">
        <f t="shared" si="9"/>
        <v>41928107544</v>
      </c>
      <c r="N42" s="14">
        <f t="shared" si="9"/>
        <v>95419903</v>
      </c>
      <c r="O42" s="14">
        <f t="shared" si="9"/>
        <v>67196225626</v>
      </c>
      <c r="P42" s="14">
        <f t="shared" si="9"/>
        <v>0</v>
      </c>
      <c r="Q42" s="14">
        <f>SUM(Q43:Q45)</f>
        <v>196953181138</v>
      </c>
      <c r="R42" s="14">
        <f t="shared" si="9"/>
        <v>1686569047</v>
      </c>
      <c r="S42" s="14">
        <f t="shared" si="9"/>
        <v>0</v>
      </c>
      <c r="T42" s="14">
        <f t="shared" si="9"/>
        <v>0</v>
      </c>
      <c r="U42" s="54">
        <f t="shared" si="9"/>
        <v>903761632750</v>
      </c>
      <c r="V42" s="2"/>
      <c r="W42" s="5">
        <f t="shared" si="1"/>
        <v>903761632750</v>
      </c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8" customFormat="1" ht="22.5" customHeight="1">
      <c r="A43" s="27"/>
      <c r="B43" s="29" t="s">
        <v>20</v>
      </c>
      <c r="D43" s="26" t="s">
        <v>42</v>
      </c>
      <c r="F43" s="12">
        <v>0</v>
      </c>
      <c r="G43" s="12"/>
      <c r="H43" s="12"/>
      <c r="I43" s="12">
        <v>320983131</v>
      </c>
      <c r="J43" s="12">
        <v>132233429</v>
      </c>
      <c r="K43" s="12">
        <v>898215360</v>
      </c>
      <c r="L43" s="12">
        <v>129526787</v>
      </c>
      <c r="M43" s="12">
        <v>605915566</v>
      </c>
      <c r="N43" s="12">
        <v>95419903</v>
      </c>
      <c r="O43" s="12"/>
      <c r="P43" s="12"/>
      <c r="Q43" s="12"/>
      <c r="R43" s="12">
        <v>443226351</v>
      </c>
      <c r="S43" s="12"/>
      <c r="T43" s="12"/>
      <c r="U43" s="12">
        <f aca="true" t="shared" si="10" ref="U43:U49">SUM(F43:T43)</f>
        <v>2625520527</v>
      </c>
      <c r="V43" s="28"/>
      <c r="W43" s="73">
        <f t="shared" si="1"/>
        <v>2625520527</v>
      </c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</row>
    <row r="44" spans="1:34" s="18" customFormat="1" ht="22.5" customHeight="1">
      <c r="A44" s="27"/>
      <c r="B44" s="29" t="s">
        <v>39</v>
      </c>
      <c r="D44" s="26" t="s">
        <v>43</v>
      </c>
      <c r="F44" s="12"/>
      <c r="G44" s="12"/>
      <c r="H44" s="12"/>
      <c r="I44" s="12">
        <v>1762496324</v>
      </c>
      <c r="J44" s="12">
        <v>53887573709</v>
      </c>
      <c r="K44" s="12">
        <v>502456184198</v>
      </c>
      <c r="L44" s="12">
        <v>36314916554</v>
      </c>
      <c r="M44" s="12">
        <v>41322191978</v>
      </c>
      <c r="N44" s="12"/>
      <c r="O44" s="12">
        <v>67196225626</v>
      </c>
      <c r="P44" s="12"/>
      <c r="Q44" s="12">
        <v>196953181138</v>
      </c>
      <c r="R44" s="12">
        <v>1243342696</v>
      </c>
      <c r="S44" s="12"/>
      <c r="T44" s="12"/>
      <c r="U44" s="12">
        <f t="shared" si="10"/>
        <v>901136112223</v>
      </c>
      <c r="V44" s="28"/>
      <c r="W44" s="73">
        <f t="shared" si="1"/>
        <v>901136112223</v>
      </c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</row>
    <row r="45" spans="1:34" s="18" customFormat="1" ht="22.5" customHeight="1">
      <c r="A45" s="27"/>
      <c r="B45" s="29" t="s">
        <v>31</v>
      </c>
      <c r="D45" s="26" t="s">
        <v>101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>
        <f t="shared" si="10"/>
        <v>0</v>
      </c>
      <c r="V45" s="28"/>
      <c r="W45" s="5">
        <f t="shared" si="1"/>
        <v>0</v>
      </c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</row>
    <row r="46" spans="1:34" s="18" customFormat="1" ht="22.5" customHeight="1">
      <c r="A46" s="27"/>
      <c r="B46" s="25" t="s">
        <v>16</v>
      </c>
      <c r="D46" s="26" t="s">
        <v>40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>
        <f t="shared" si="10"/>
        <v>0</v>
      </c>
      <c r="V46" s="28"/>
      <c r="W46" s="5">
        <f t="shared" si="1"/>
        <v>0</v>
      </c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</row>
    <row r="47" spans="1:34" s="18" customFormat="1" ht="22.5" customHeight="1">
      <c r="A47" s="27"/>
      <c r="B47" s="25" t="s">
        <v>17</v>
      </c>
      <c r="D47" s="26" t="s">
        <v>18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>
        <v>223663773070</v>
      </c>
      <c r="R47" s="12"/>
      <c r="S47" s="12"/>
      <c r="T47" s="12"/>
      <c r="U47" s="12">
        <f>SUM(F47:T47)</f>
        <v>223663773070</v>
      </c>
      <c r="V47" s="28"/>
      <c r="W47" s="73">
        <f t="shared" si="1"/>
        <v>223663773070</v>
      </c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</row>
    <row r="48" spans="1:34" s="18" customFormat="1" ht="22.5" customHeight="1">
      <c r="A48" s="27"/>
      <c r="B48" s="25" t="s">
        <v>78</v>
      </c>
      <c r="D48" s="26" t="s">
        <v>41</v>
      </c>
      <c r="F48" s="12">
        <v>132888568</v>
      </c>
      <c r="G48" s="12">
        <v>34227878</v>
      </c>
      <c r="H48" s="12">
        <v>76668435</v>
      </c>
      <c r="I48" s="12">
        <v>1765461650</v>
      </c>
      <c r="J48" s="12">
        <v>22267802164</v>
      </c>
      <c r="K48" s="12">
        <v>79095718992</v>
      </c>
      <c r="L48" s="12">
        <v>5430407630</v>
      </c>
      <c r="M48" s="12">
        <v>10590245625</v>
      </c>
      <c r="N48" s="12">
        <v>104571250</v>
      </c>
      <c r="O48" s="12">
        <v>20275109039</v>
      </c>
      <c r="P48" s="12">
        <v>863450939</v>
      </c>
      <c r="Q48" s="12">
        <v>23591204656</v>
      </c>
      <c r="R48" s="12">
        <v>1937768307</v>
      </c>
      <c r="S48" s="12">
        <v>45227000</v>
      </c>
      <c r="T48" s="12">
        <v>1052093000</v>
      </c>
      <c r="U48" s="12">
        <f t="shared" si="10"/>
        <v>167262845133</v>
      </c>
      <c r="V48" s="28"/>
      <c r="W48" s="73">
        <f t="shared" si="1"/>
        <v>166165525133</v>
      </c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</row>
    <row r="49" spans="1:34" s="18" customFormat="1" ht="22.5" customHeight="1">
      <c r="A49" s="27"/>
      <c r="B49" s="32" t="s">
        <v>79</v>
      </c>
      <c r="C49" s="33"/>
      <c r="D49" s="34" t="s">
        <v>19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/>
      <c r="T49" s="14"/>
      <c r="U49" s="14">
        <f t="shared" si="10"/>
        <v>0</v>
      </c>
      <c r="V49" s="28"/>
      <c r="W49" s="5">
        <f t="shared" si="1"/>
        <v>0</v>
      </c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</row>
    <row r="50" spans="6:34" ht="25.5" customHeight="1"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4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 hidden="1"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>
        <f>+S9-S25</f>
        <v>295447000</v>
      </c>
      <c r="T51" s="11">
        <f>+T9-T25</f>
        <v>268484000</v>
      </c>
      <c r="U51" s="4">
        <f>+U9-U25</f>
        <v>-139838889525</v>
      </c>
      <c r="V51" s="4">
        <f>+V9-V25</f>
        <v>0</v>
      </c>
      <c r="W51" s="4">
        <f>+W9-W25</f>
        <v>-140402820525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4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4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4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4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7"/>
      <c r="G58" s="7"/>
      <c r="H58" s="7"/>
      <c r="I58" s="7"/>
      <c r="J58" s="7"/>
      <c r="K58" s="7"/>
      <c r="L58" s="40"/>
      <c r="M58" s="7"/>
      <c r="N58" s="7"/>
      <c r="O58" s="7"/>
      <c r="P58" s="7"/>
      <c r="Q58" s="7"/>
      <c r="R58" s="7"/>
      <c r="S58" s="7"/>
      <c r="T58" s="7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6:34" ht="18" customHeight="1"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6:34" ht="18" customHeight="1"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6:34" ht="18" customHeight="1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6:34" ht="18" customHeight="1"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6:34" ht="18" customHeight="1"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6:34" ht="18" customHeight="1"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6:34" ht="18" customHeight="1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6:34" ht="18" customHeight="1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6:34" ht="18" customHeight="1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6:34" ht="18" customHeight="1"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6:34" ht="18" customHeight="1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6:34" ht="18" customHeight="1"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6:34" ht="18" customHeight="1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6:34" ht="18" customHeight="1"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6:34" ht="18" customHeight="1"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6:34" ht="18" customHeight="1"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6:34" ht="18" customHeight="1"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6:34" ht="18" customHeight="1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6:34" ht="18" customHeight="1"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22:34" ht="18" customHeight="1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22:34" ht="18" customHeight="1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22:34" ht="18" customHeight="1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22:34" ht="18" customHeight="1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22:34" ht="18" customHeight="1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22:34" ht="18" customHeight="1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22:34" ht="18" customHeight="1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22:34" ht="18" customHeight="1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22:34" ht="18" customHeight="1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22:34" ht="18" customHeight="1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22:34" ht="18" customHeight="1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22:34" ht="18" customHeight="1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22:34" ht="18" customHeight="1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22:34" ht="18" customHeight="1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22:34" ht="18" customHeight="1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22:34" ht="18" customHeight="1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22:34" ht="18" customHeight="1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22:34" ht="18" customHeight="1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22:34" ht="18" customHeight="1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</sheetData>
  <sheetProtection/>
  <mergeCells count="1">
    <mergeCell ref="K3:M3"/>
  </mergeCells>
  <printOptions/>
  <pageMargins left="0.15748031496062992" right="0.15748031496062992" top="0.7086614173228347" bottom="0.35433070866141736" header="0.31496062992125984" footer="0.31496062992125984"/>
  <pageSetup fitToHeight="0" horizontalDpi="600" verticalDpi="600" orientation="landscape" scale="47" r:id="rId2"/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MODIFICACIONES PRESUPUESTARIAS DGOP</dc:subject>
  <dc:creator>LILIAN</dc:creator>
  <cp:keywords/>
  <dc:description/>
  <cp:lastModifiedBy>Esteban Arriagada Marin (DIRPLAN)</cp:lastModifiedBy>
  <cp:lastPrinted>2021-08-11T13:39:08Z</cp:lastPrinted>
  <dcterms:created xsi:type="dcterms:W3CDTF">1998-06-30T14:14:38Z</dcterms:created>
  <dcterms:modified xsi:type="dcterms:W3CDTF">2021-10-06T18:44:48Z</dcterms:modified>
  <cp:category/>
  <cp:version/>
  <cp:contentType/>
  <cp:contentStatus/>
</cp:coreProperties>
</file>