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T" sheetId="1" r:id="rId1"/>
    <sheet name="SECTORIAL" sheetId="2" r:id="rId2"/>
    <sheet name="SECTORIAL+FET" sheetId="3" r:id="rId3"/>
  </sheets>
  <definedNames>
    <definedName name="_xlnm.Print_Area" localSheetId="0">'FET'!$B$1:$L$35</definedName>
    <definedName name="_xlnm.Print_Area" localSheetId="1">'SECTORIAL'!$B$1:$L$35</definedName>
    <definedName name="_xlnm.Print_Area" localSheetId="2">'SECTORIAL+FET'!$B$1:$L$35</definedName>
  </definedNames>
  <calcPr fullCalcOnLoad="1"/>
</workbook>
</file>

<file path=xl/sharedStrings.xml><?xml version="1.0" encoding="utf-8"?>
<sst xmlns="http://schemas.openxmlformats.org/spreadsheetml/2006/main" count="278" uniqueCount="51">
  <si>
    <t>Región</t>
  </si>
  <si>
    <t>REGION</t>
  </si>
  <si>
    <t>Arica y Parinacota</t>
  </si>
  <si>
    <t>Tarapacá</t>
  </si>
  <si>
    <t>Antofagasta</t>
  </si>
  <si>
    <t>Atacama</t>
  </si>
  <si>
    <t>Coquimbo</t>
  </si>
  <si>
    <t>Valparaíso</t>
  </si>
  <si>
    <t>Libertador</t>
  </si>
  <si>
    <t>Maule</t>
  </si>
  <si>
    <t>Bio Bio</t>
  </si>
  <si>
    <t>Araucanía</t>
  </si>
  <si>
    <t>Los Ríos</t>
  </si>
  <si>
    <t>Los Lagos</t>
  </si>
  <si>
    <t>Aisén</t>
  </si>
  <si>
    <t>Magallanes</t>
  </si>
  <si>
    <t xml:space="preserve">Subtotal </t>
  </si>
  <si>
    <t>Metropolitana</t>
  </si>
  <si>
    <t xml:space="preserve">SubTotal </t>
  </si>
  <si>
    <t>Fondos sin decretar</t>
  </si>
  <si>
    <t>Fondos sin decretar (1)</t>
  </si>
  <si>
    <t>FACTOR:</t>
  </si>
  <si>
    <t>TOTAL</t>
  </si>
  <si>
    <t xml:space="preserve">TOTAL </t>
  </si>
  <si>
    <t>TOTAL (2)</t>
  </si>
  <si>
    <t>Ñuble</t>
  </si>
  <si>
    <t>Nuble</t>
  </si>
  <si>
    <t xml:space="preserve">Fondos sin decretar </t>
  </si>
  <si>
    <t>Libertador Gral. Bdo. O'Higgins</t>
  </si>
  <si>
    <t>Fondos Sectoriales</t>
  </si>
  <si>
    <t>Fondo de Emergencia Transitorio (FET-COVID-19)</t>
  </si>
  <si>
    <t>Fondo de Emergencia Transitorio (FET-COVID-19) + Fondos Sectoriales</t>
  </si>
  <si>
    <t>Subtítulo 31 diferencias de montos asignados el año 2022 con respecto al año 2021</t>
  </si>
  <si>
    <t>(Miles de $ 2022)</t>
  </si>
  <si>
    <t>Presupuesto Vigente 2022</t>
  </si>
  <si>
    <t>Inversión Año 2021 en miles de $ 2022</t>
  </si>
  <si>
    <t>Inversión Año 2022 en miles de $ 2022</t>
  </si>
  <si>
    <t>Diferencias en miles de $ 2022</t>
  </si>
  <si>
    <r>
      <rPr>
        <b/>
        <sz val="10"/>
        <color indexed="8"/>
        <rFont val="Calibri"/>
        <family val="2"/>
      </rPr>
      <t>Glosa N° 9</t>
    </r>
    <r>
      <rPr>
        <sz val="10"/>
        <color indexed="8"/>
        <rFont val="Calibri"/>
        <family val="2"/>
      </rPr>
      <t>: El Ministerio de Obras Públicas informará trimestralmente a la Comisión Especial Mixta de Presupuestos, en forma separada la inversión contratada y en ejecución que de cuenta detallada de los mayores recursos que, en relación al año 2021, se han asignado para el año 2022 a las regiones distintas de la Región Metropolitana.</t>
    </r>
  </si>
  <si>
    <t>PPTO $2022</t>
  </si>
  <si>
    <t>GASTO $2022</t>
  </si>
  <si>
    <t>ok factor 26/4/22</t>
  </si>
  <si>
    <t>FALTA ACTUALIZAR MONTOS A JUNIO</t>
  </si>
  <si>
    <t>Presupuesto 30 de septiembre Año 2021</t>
  </si>
  <si>
    <t>Monto Asignado a inversiones en ejecución al 30 de septiembre de 2021</t>
  </si>
  <si>
    <t>Presupuesto 30 de septiembre Año 2022</t>
  </si>
  <si>
    <t>Monto Asignado a inversiones en ejecución al 30 de septiembre de 2022</t>
  </si>
  <si>
    <t>FALTA ACTUALIZAR MONTOS A sept</t>
  </si>
  <si>
    <t>Presupuesto 30 de sept Año 2021</t>
  </si>
  <si>
    <t>Monto Asignado a inversiones en ejecución al 30 de sep 2021</t>
  </si>
  <si>
    <t>Monto Asignado a inversiones en ejecución al 30 de sept de 2021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</si>
</sst>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justify" vertical="center" wrapText="1"/>
    </xf>
    <xf numFmtId="20" fontId="44" fillId="0" borderId="0" xfId="0" applyNumberFormat="1" applyFont="1" applyAlignment="1">
      <alignment horizontal="justify" vertical="center" wrapText="1"/>
    </xf>
    <xf numFmtId="0" fontId="39" fillId="0" borderId="0" xfId="0" applyFont="1" applyAlignment="1">
      <alignment vertical="center"/>
    </xf>
    <xf numFmtId="0" fontId="3" fillId="0" borderId="10" xfId="52" applyFont="1" applyBorder="1" applyAlignment="1">
      <alignment vertical="center" wrapText="1"/>
      <protection/>
    </xf>
    <xf numFmtId="165" fontId="3" fillId="0" borderId="10" xfId="47" applyNumberFormat="1" applyFont="1" applyFill="1" applyBorder="1" applyAlignment="1">
      <alignment horizontal="right" vertical="center" wrapText="1"/>
    </xf>
    <xf numFmtId="165" fontId="3" fillId="0" borderId="11" xfId="47" applyNumberFormat="1" applyFont="1" applyFill="1" applyBorder="1" applyAlignment="1">
      <alignment horizontal="right" vertical="center" wrapText="1"/>
    </xf>
    <xf numFmtId="0" fontId="10" fillId="0" borderId="10" xfId="52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4" fillId="16" borderId="10" xfId="52" applyFont="1" applyFill="1" applyBorder="1" applyAlignment="1">
      <alignment vertical="center" wrapText="1"/>
      <protection/>
    </xf>
    <xf numFmtId="165" fontId="4" fillId="16" borderId="10" xfId="47" applyNumberFormat="1" applyFont="1" applyFill="1" applyBorder="1" applyAlignment="1">
      <alignment horizontal="right" vertical="center" wrapText="1"/>
    </xf>
    <xf numFmtId="165" fontId="4" fillId="0" borderId="11" xfId="47" applyNumberFormat="1" applyFont="1" applyFill="1" applyBorder="1" applyAlignment="1">
      <alignment horizontal="right" vertical="center" wrapText="1"/>
    </xf>
    <xf numFmtId="3" fontId="45" fillId="0" borderId="10" xfId="0" applyNumberFormat="1" applyFont="1" applyBorder="1" applyAlignment="1">
      <alignment vertical="center"/>
    </xf>
    <xf numFmtId="3" fontId="46" fillId="0" borderId="12" xfId="0" applyNumberFormat="1" applyFont="1" applyBorder="1" applyAlignment="1">
      <alignment vertical="center"/>
    </xf>
    <xf numFmtId="3" fontId="46" fillId="0" borderId="13" xfId="0" applyNumberFormat="1" applyFont="1" applyBorder="1" applyAlignment="1">
      <alignment vertical="center"/>
    </xf>
    <xf numFmtId="0" fontId="3" fillId="0" borderId="14" xfId="52" applyFont="1" applyBorder="1" applyAlignment="1">
      <alignment vertical="center" wrapText="1"/>
      <protection/>
    </xf>
    <xf numFmtId="165" fontId="47" fillId="0" borderId="14" xfId="0" applyNumberFormat="1" applyFont="1" applyBorder="1" applyAlignment="1">
      <alignment vertical="center"/>
    </xf>
    <xf numFmtId="0" fontId="4" fillId="0" borderId="0" xfId="52" applyFont="1" applyAlignment="1">
      <alignment vertical="center" wrapText="1"/>
      <protection/>
    </xf>
    <xf numFmtId="165" fontId="5" fillId="0" borderId="0" xfId="47" applyNumberFormat="1" applyFont="1" applyFill="1" applyBorder="1" applyAlignment="1">
      <alignment horizontal="right" vertical="center" wrapText="1"/>
    </xf>
    <xf numFmtId="0" fontId="0" fillId="0" borderId="0" xfId="0" applyAlignment="1" quotePrefix="1">
      <alignment vertical="center"/>
    </xf>
    <xf numFmtId="166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43" fillId="0" borderId="0" xfId="0" applyFont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3" fontId="45" fillId="0" borderId="15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46" fillId="0" borderId="18" xfId="0" applyNumberFormat="1" applyFont="1" applyBorder="1" applyAlignment="1">
      <alignment vertical="center"/>
    </xf>
    <xf numFmtId="3" fontId="46" fillId="0" borderId="19" xfId="0" applyNumberFormat="1" applyFont="1" applyBorder="1" applyAlignment="1">
      <alignment vertical="center"/>
    </xf>
    <xf numFmtId="3" fontId="45" fillId="0" borderId="18" xfId="0" applyNumberFormat="1" applyFont="1" applyBorder="1" applyAlignment="1">
      <alignment vertical="center"/>
    </xf>
    <xf numFmtId="3" fontId="45" fillId="0" borderId="19" xfId="0" applyNumberFormat="1" applyFont="1" applyBorder="1" applyAlignment="1">
      <alignment vertical="center"/>
    </xf>
    <xf numFmtId="0" fontId="1" fillId="33" borderId="10" xfId="52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vertical="center"/>
    </xf>
    <xf numFmtId="3" fontId="46" fillId="34" borderId="10" xfId="0" applyNumberFormat="1" applyFont="1" applyFill="1" applyBorder="1" applyAlignment="1">
      <alignment vertical="center"/>
    </xf>
    <xf numFmtId="3" fontId="0" fillId="34" borderId="15" xfId="0" applyNumberFormat="1" applyFill="1" applyBorder="1" applyAlignment="1">
      <alignment vertical="center"/>
    </xf>
    <xf numFmtId="3" fontId="46" fillId="34" borderId="15" xfId="0" applyNumberFormat="1" applyFont="1" applyFill="1" applyBorder="1" applyAlignment="1">
      <alignment vertical="center"/>
    </xf>
    <xf numFmtId="3" fontId="0" fillId="35" borderId="10" xfId="0" applyNumberFormat="1" applyFill="1" applyBorder="1" applyAlignment="1">
      <alignment vertical="center"/>
    </xf>
    <xf numFmtId="3" fontId="0" fillId="35" borderId="15" xfId="0" applyNumberFormat="1" applyFill="1" applyBorder="1" applyAlignment="1">
      <alignment vertical="center"/>
    </xf>
    <xf numFmtId="0" fontId="48" fillId="36" borderId="0" xfId="0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165" fontId="49" fillId="0" borderId="10" xfId="0" applyNumberFormat="1" applyFont="1" applyBorder="1" applyAlignment="1">
      <alignment vertical="center"/>
    </xf>
    <xf numFmtId="0" fontId="3" fillId="37" borderId="10" xfId="53" applyFont="1" applyFill="1" applyBorder="1" applyAlignment="1">
      <alignment horizontal="center" vertical="center" wrapText="1"/>
      <protection/>
    </xf>
    <xf numFmtId="0" fontId="3" fillId="37" borderId="10" xfId="52" applyFont="1" applyFill="1" applyBorder="1" applyAlignment="1">
      <alignment horizontal="center" vertical="center" wrapText="1"/>
      <protection/>
    </xf>
    <xf numFmtId="3" fontId="0" fillId="0" borderId="10" xfId="0" applyNumberFormat="1" applyBorder="1" applyAlignment="1">
      <alignment vertical="center"/>
    </xf>
    <xf numFmtId="0" fontId="0" fillId="38" borderId="0" xfId="0" applyFill="1" applyAlignment="1">
      <alignment vertical="center"/>
    </xf>
    <xf numFmtId="0" fontId="48" fillId="34" borderId="0" xfId="0" applyFont="1" applyFill="1" applyAlignment="1">
      <alignment vertical="center"/>
    </xf>
    <xf numFmtId="0" fontId="44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1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="90" zoomScaleNormal="90" zoomScaleSheetLayoutView="100" zoomScalePageLayoutView="0" workbookViewId="0" topLeftCell="A1">
      <selection activeCell="V16" sqref="V16"/>
    </sheetView>
  </sheetViews>
  <sheetFormatPr defaultColWidth="11.421875" defaultRowHeight="15"/>
  <cols>
    <col min="1" max="1" width="11.421875" style="6" customWidth="1"/>
    <col min="2" max="2" width="12.421875" style="6" customWidth="1"/>
    <col min="3" max="3" width="14.7109375" style="6" customWidth="1"/>
    <col min="4" max="4" width="15.140625" style="6" customWidth="1"/>
    <col min="5" max="5" width="3.8515625" style="6" customWidth="1"/>
    <col min="6" max="6" width="12.421875" style="6" customWidth="1"/>
    <col min="7" max="8" width="15.421875" style="6" customWidth="1"/>
    <col min="9" max="9" width="3.7109375" style="6" customWidth="1"/>
    <col min="10" max="10" width="12.421875" style="6" customWidth="1"/>
    <col min="11" max="11" width="13.28125" style="6" bestFit="1" customWidth="1"/>
    <col min="12" max="12" width="15.140625" style="6" customWidth="1"/>
    <col min="13" max="13" width="11.421875" style="6" customWidth="1"/>
    <col min="14" max="15" width="11.421875" style="6" hidden="1" customWidth="1"/>
    <col min="16" max="16" width="14.00390625" style="6" hidden="1" customWidth="1"/>
    <col min="17" max="17" width="14.8515625" style="6" hidden="1" customWidth="1"/>
    <col min="18" max="18" width="12.57421875" style="6" hidden="1" customWidth="1"/>
    <col min="19" max="19" width="11.421875" style="6" hidden="1" customWidth="1"/>
    <col min="20" max="20" width="11.421875" style="6" customWidth="1"/>
    <col min="21" max="16384" width="11.421875" style="6" customWidth="1"/>
  </cols>
  <sheetData>
    <row r="1" spans="2:12" ht="49.5" customHeight="1">
      <c r="B1" s="53" t="s">
        <v>38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ht="15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5">
      <c r="B3" s="7"/>
      <c r="C3" s="8"/>
      <c r="D3" s="7"/>
      <c r="E3" s="7"/>
      <c r="F3" s="7"/>
      <c r="G3" s="7"/>
      <c r="H3" s="7"/>
      <c r="I3" s="7"/>
      <c r="J3" s="7"/>
      <c r="K3" s="7"/>
      <c r="L3" s="7"/>
    </row>
    <row r="5" spans="2:12" ht="15">
      <c r="B5" s="54" t="s">
        <v>32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2" ht="15">
      <c r="B6" s="54" t="s">
        <v>30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2:19" ht="15">
      <c r="B7" s="54" t="s">
        <v>33</v>
      </c>
      <c r="C7" s="54"/>
      <c r="D7" s="54"/>
      <c r="E7" s="54"/>
      <c r="F7" s="54"/>
      <c r="G7" s="54"/>
      <c r="H7" s="54"/>
      <c r="I7" s="54"/>
      <c r="J7" s="54"/>
      <c r="K7" s="54"/>
      <c r="L7" s="54"/>
      <c r="O7" s="52" t="s">
        <v>47</v>
      </c>
      <c r="P7" s="52"/>
      <c r="Q7" s="52"/>
      <c r="R7" s="52"/>
      <c r="S7" s="52"/>
    </row>
    <row r="8" spans="2:12" ht="1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7" ht="15">
      <c r="B9" s="5"/>
      <c r="C9" s="28"/>
      <c r="D9" s="28"/>
      <c r="E9" s="28"/>
      <c r="F9" s="5"/>
      <c r="G9" s="28"/>
      <c r="H9" s="28"/>
      <c r="I9" s="28"/>
      <c r="J9" s="28"/>
      <c r="K9" s="28"/>
      <c r="L9" s="28"/>
      <c r="O9" s="45" t="s">
        <v>41</v>
      </c>
      <c r="P9" s="45"/>
      <c r="Q9" s="45"/>
    </row>
    <row r="10" spans="1:16" ht="15">
      <c r="A10" s="9"/>
      <c r="C10" s="28"/>
      <c r="D10" s="46"/>
      <c r="E10" s="28"/>
      <c r="F10" s="28"/>
      <c r="G10" s="28"/>
      <c r="H10" s="28"/>
      <c r="I10" s="28"/>
      <c r="J10" s="28"/>
      <c r="K10" s="28"/>
      <c r="L10" s="28"/>
      <c r="O10" s="6" t="s">
        <v>21</v>
      </c>
      <c r="P10" s="51">
        <v>1.044</v>
      </c>
    </row>
    <row r="11" spans="2:12" ht="15.75" thickBot="1">
      <c r="B11" s="55" t="s">
        <v>35</v>
      </c>
      <c r="C11" s="55"/>
      <c r="D11" s="55"/>
      <c r="F11" s="55" t="s">
        <v>36</v>
      </c>
      <c r="G11" s="55"/>
      <c r="H11" s="55"/>
      <c r="J11" s="55" t="s">
        <v>37</v>
      </c>
      <c r="K11" s="55"/>
      <c r="L11" s="55"/>
    </row>
    <row r="12" spans="2:19" ht="45">
      <c r="B12" s="1" t="s">
        <v>1</v>
      </c>
      <c r="C12" s="2" t="s">
        <v>43</v>
      </c>
      <c r="D12" s="1" t="s">
        <v>44</v>
      </c>
      <c r="E12" s="3"/>
      <c r="F12" s="1" t="s">
        <v>1</v>
      </c>
      <c r="G12" s="2" t="s">
        <v>45</v>
      </c>
      <c r="H12" s="1" t="s">
        <v>46</v>
      </c>
      <c r="I12" s="4"/>
      <c r="J12" s="1" t="s">
        <v>1</v>
      </c>
      <c r="K12" s="2" t="s">
        <v>34</v>
      </c>
      <c r="L12" s="2" t="s">
        <v>46</v>
      </c>
      <c r="O12" s="38" t="s">
        <v>0</v>
      </c>
      <c r="P12" s="48" t="s">
        <v>48</v>
      </c>
      <c r="Q12" s="49" t="s">
        <v>50</v>
      </c>
      <c r="R12" s="32" t="s">
        <v>39</v>
      </c>
      <c r="S12" s="33" t="s">
        <v>40</v>
      </c>
    </row>
    <row r="13" spans="2:19" ht="26.25" customHeight="1">
      <c r="B13" s="10" t="s">
        <v>2</v>
      </c>
      <c r="C13" s="11">
        <v>67786721.64</v>
      </c>
      <c r="D13" s="11">
        <v>25121015.1</v>
      </c>
      <c r="E13" s="12"/>
      <c r="F13" s="10" t="s">
        <v>2</v>
      </c>
      <c r="G13" s="11">
        <v>42995074.125</v>
      </c>
      <c r="H13" s="11">
        <v>28788613.34425</v>
      </c>
      <c r="J13" s="10" t="s">
        <v>2</v>
      </c>
      <c r="K13" s="47">
        <f>+G13-C13</f>
        <v>-24791647.515</v>
      </c>
      <c r="L13" s="47">
        <f>+H13-D13</f>
        <v>3667598.2442499995</v>
      </c>
      <c r="O13" s="13" t="s">
        <v>2</v>
      </c>
      <c r="P13" s="40">
        <v>64929810</v>
      </c>
      <c r="Q13" s="41">
        <v>24062275</v>
      </c>
      <c r="R13" s="34">
        <f>+P13*$P$10</f>
        <v>67786721.64</v>
      </c>
      <c r="S13" s="35">
        <f>+Q13*$P$10</f>
        <v>25121015.1</v>
      </c>
    </row>
    <row r="14" spans="2:19" ht="26.25" customHeight="1">
      <c r="B14" s="10" t="s">
        <v>3</v>
      </c>
      <c r="C14" s="11">
        <v>33130834.704</v>
      </c>
      <c r="D14" s="11">
        <v>7714707.948</v>
      </c>
      <c r="E14" s="12"/>
      <c r="F14" s="10" t="s">
        <v>3</v>
      </c>
      <c r="G14" s="11">
        <v>54303149.125</v>
      </c>
      <c r="H14" s="11">
        <v>13571888.854249999</v>
      </c>
      <c r="J14" s="10" t="s">
        <v>3</v>
      </c>
      <c r="K14" s="47">
        <f aca="true" t="shared" si="0" ref="K14:L27">+G14-C14</f>
        <v>21172314.421</v>
      </c>
      <c r="L14" s="47">
        <f t="shared" si="0"/>
        <v>5857180.906249999</v>
      </c>
      <c r="O14" s="13" t="s">
        <v>3</v>
      </c>
      <c r="P14" s="40">
        <v>31734516</v>
      </c>
      <c r="Q14" s="41">
        <v>7389567</v>
      </c>
      <c r="R14" s="34">
        <f aca="true" t="shared" si="1" ref="R14:S27">+P14*$P$10</f>
        <v>33130834.704</v>
      </c>
      <c r="S14" s="35">
        <f t="shared" si="1"/>
        <v>7714707.948</v>
      </c>
    </row>
    <row r="15" spans="2:19" ht="26.25" customHeight="1">
      <c r="B15" s="10" t="s">
        <v>4</v>
      </c>
      <c r="C15" s="11">
        <v>38196516.888000004</v>
      </c>
      <c r="D15" s="11">
        <v>15942704.76</v>
      </c>
      <c r="E15" s="12"/>
      <c r="F15" s="10" t="s">
        <v>4</v>
      </c>
      <c r="G15" s="11">
        <v>36951262.696428575</v>
      </c>
      <c r="H15" s="11">
        <v>18284844.43025</v>
      </c>
      <c r="J15" s="10" t="s">
        <v>4</v>
      </c>
      <c r="K15" s="47">
        <f t="shared" si="0"/>
        <v>-1245254.1915714294</v>
      </c>
      <c r="L15" s="47">
        <f t="shared" si="0"/>
        <v>2342139.6702500004</v>
      </c>
      <c r="O15" s="13" t="s">
        <v>4</v>
      </c>
      <c r="P15" s="40">
        <v>36586702</v>
      </c>
      <c r="Q15" s="41">
        <v>15270790</v>
      </c>
      <c r="R15" s="34">
        <f t="shared" si="1"/>
        <v>38196516.888000004</v>
      </c>
      <c r="S15" s="35">
        <f t="shared" si="1"/>
        <v>15942704.76</v>
      </c>
    </row>
    <row r="16" spans="2:19" ht="26.25" customHeight="1">
      <c r="B16" s="10" t="s">
        <v>5</v>
      </c>
      <c r="C16" s="11">
        <v>44619330.168000005</v>
      </c>
      <c r="D16" s="11">
        <v>6118891.308</v>
      </c>
      <c r="E16" s="12"/>
      <c r="F16" s="10" t="s">
        <v>5</v>
      </c>
      <c r="G16" s="11">
        <v>48567065.696428575</v>
      </c>
      <c r="H16" s="11">
        <v>32603114.133249998</v>
      </c>
      <c r="J16" s="10" t="s">
        <v>5</v>
      </c>
      <c r="K16" s="47">
        <f t="shared" si="0"/>
        <v>3947735.5284285694</v>
      </c>
      <c r="L16" s="47">
        <f t="shared" si="0"/>
        <v>26484222.82525</v>
      </c>
      <c r="O16" s="13" t="s">
        <v>5</v>
      </c>
      <c r="P16" s="40">
        <v>42738822</v>
      </c>
      <c r="Q16" s="41">
        <v>5861007</v>
      </c>
      <c r="R16" s="34">
        <f t="shared" si="1"/>
        <v>44619330.168000005</v>
      </c>
      <c r="S16" s="35">
        <f t="shared" si="1"/>
        <v>6118891.308</v>
      </c>
    </row>
    <row r="17" spans="2:19" ht="26.25" customHeight="1">
      <c r="B17" s="10" t="s">
        <v>6</v>
      </c>
      <c r="C17" s="11">
        <v>35620071.048</v>
      </c>
      <c r="D17" s="11">
        <v>13578383.016</v>
      </c>
      <c r="E17" s="12"/>
      <c r="F17" s="10" t="s">
        <v>6</v>
      </c>
      <c r="G17" s="11">
        <v>54403703.696428575</v>
      </c>
      <c r="H17" s="11">
        <v>22374165.682249997</v>
      </c>
      <c r="J17" s="10" t="s">
        <v>6</v>
      </c>
      <c r="K17" s="47">
        <f t="shared" si="0"/>
        <v>18783632.648428574</v>
      </c>
      <c r="L17" s="47">
        <f t="shared" si="0"/>
        <v>8795782.666249996</v>
      </c>
      <c r="O17" s="13" t="s">
        <v>6</v>
      </c>
      <c r="P17" s="40">
        <v>34118842</v>
      </c>
      <c r="Q17" s="41">
        <v>13006114</v>
      </c>
      <c r="R17" s="34">
        <f t="shared" si="1"/>
        <v>35620071.048</v>
      </c>
      <c r="S17" s="35">
        <f t="shared" si="1"/>
        <v>13578383.016</v>
      </c>
    </row>
    <row r="18" spans="2:19" ht="26.25" customHeight="1">
      <c r="B18" s="10" t="s">
        <v>7</v>
      </c>
      <c r="C18" s="11">
        <v>86698565.532</v>
      </c>
      <c r="D18" s="11">
        <v>42773194.692</v>
      </c>
      <c r="E18" s="12"/>
      <c r="F18" s="10" t="s">
        <v>7</v>
      </c>
      <c r="G18" s="11">
        <v>89480013.19642857</v>
      </c>
      <c r="H18" s="11">
        <v>52075510.03025001</v>
      </c>
      <c r="J18" s="10" t="s">
        <v>7</v>
      </c>
      <c r="K18" s="47">
        <f t="shared" si="0"/>
        <v>2781447.664428562</v>
      </c>
      <c r="L18" s="47">
        <f t="shared" si="0"/>
        <v>9302315.338250011</v>
      </c>
      <c r="O18" s="13" t="s">
        <v>7</v>
      </c>
      <c r="P18" s="40">
        <v>83044603</v>
      </c>
      <c r="Q18" s="41">
        <v>40970493</v>
      </c>
      <c r="R18" s="34">
        <f t="shared" si="1"/>
        <v>86698565.532</v>
      </c>
      <c r="S18" s="35">
        <f t="shared" si="1"/>
        <v>42773194.692</v>
      </c>
    </row>
    <row r="19" spans="2:19" ht="26.25" customHeight="1">
      <c r="B19" s="10" t="s">
        <v>28</v>
      </c>
      <c r="C19" s="11">
        <v>31780558.512000002</v>
      </c>
      <c r="D19" s="11">
        <v>11519800.848000001</v>
      </c>
      <c r="E19" s="12"/>
      <c r="F19" s="10" t="s">
        <v>28</v>
      </c>
      <c r="G19" s="11">
        <v>41301927.625</v>
      </c>
      <c r="H19" s="11">
        <v>12984931.727250002</v>
      </c>
      <c r="J19" s="10" t="s">
        <v>28</v>
      </c>
      <c r="K19" s="47">
        <f t="shared" si="0"/>
        <v>9521369.112999998</v>
      </c>
      <c r="L19" s="47">
        <f t="shared" si="0"/>
        <v>1465130.8792500012</v>
      </c>
      <c r="O19" s="13" t="s">
        <v>8</v>
      </c>
      <c r="P19" s="40">
        <v>30441148</v>
      </c>
      <c r="Q19" s="41">
        <v>11034292</v>
      </c>
      <c r="R19" s="34">
        <f t="shared" si="1"/>
        <v>31780558.512000002</v>
      </c>
      <c r="S19" s="35">
        <f t="shared" si="1"/>
        <v>11519800.848000001</v>
      </c>
    </row>
    <row r="20" spans="2:19" ht="26.25" customHeight="1">
      <c r="B20" s="10" t="s">
        <v>9</v>
      </c>
      <c r="C20" s="11">
        <v>39619155.852</v>
      </c>
      <c r="D20" s="11">
        <v>16476964.452000001</v>
      </c>
      <c r="E20" s="12"/>
      <c r="F20" s="10" t="s">
        <v>9</v>
      </c>
      <c r="G20" s="11">
        <v>46987176.196428575</v>
      </c>
      <c r="H20" s="11">
        <v>22117415.62225</v>
      </c>
      <c r="J20" s="10" t="s">
        <v>9</v>
      </c>
      <c r="K20" s="47">
        <f t="shared" si="0"/>
        <v>7368020.3444285765</v>
      </c>
      <c r="L20" s="47">
        <f t="shared" si="0"/>
        <v>5640451.170249997</v>
      </c>
      <c r="O20" s="13" t="s">
        <v>9</v>
      </c>
      <c r="P20" s="40">
        <v>37949383</v>
      </c>
      <c r="Q20" s="41">
        <v>15782533</v>
      </c>
      <c r="R20" s="34">
        <f t="shared" si="1"/>
        <v>39619155.852</v>
      </c>
      <c r="S20" s="35">
        <f t="shared" si="1"/>
        <v>16476964.452000001</v>
      </c>
    </row>
    <row r="21" spans="2:19" ht="26.25" customHeight="1">
      <c r="B21" s="10" t="s">
        <v>25</v>
      </c>
      <c r="C21" s="11">
        <v>33523794.216000002</v>
      </c>
      <c r="D21" s="11">
        <v>8632752.48</v>
      </c>
      <c r="E21" s="12"/>
      <c r="F21" s="10" t="s">
        <v>25</v>
      </c>
      <c r="G21" s="11">
        <v>48299314.625</v>
      </c>
      <c r="H21" s="11">
        <v>21787798.597250003</v>
      </c>
      <c r="J21" s="10" t="s">
        <v>25</v>
      </c>
      <c r="K21" s="47">
        <f t="shared" si="0"/>
        <v>14775520.408999998</v>
      </c>
      <c r="L21" s="47">
        <f t="shared" si="0"/>
        <v>13155046.117250003</v>
      </c>
      <c r="O21" s="13" t="s">
        <v>26</v>
      </c>
      <c r="P21" s="40">
        <v>32110914</v>
      </c>
      <c r="Q21" s="41">
        <v>8268920</v>
      </c>
      <c r="R21" s="34">
        <f t="shared" si="1"/>
        <v>33523794.216000002</v>
      </c>
      <c r="S21" s="35">
        <f t="shared" si="1"/>
        <v>8632752.48</v>
      </c>
    </row>
    <row r="22" spans="2:19" ht="26.25" customHeight="1">
      <c r="B22" s="10" t="s">
        <v>10</v>
      </c>
      <c r="C22" s="11">
        <v>71236095.552</v>
      </c>
      <c r="D22" s="11">
        <v>17128686.672000002</v>
      </c>
      <c r="E22" s="12"/>
      <c r="F22" s="10" t="s">
        <v>10</v>
      </c>
      <c r="G22" s="11">
        <v>106636430.19642857</v>
      </c>
      <c r="H22" s="11">
        <v>58277575.18824999</v>
      </c>
      <c r="J22" s="10" t="s">
        <v>10</v>
      </c>
      <c r="K22" s="47">
        <f t="shared" si="0"/>
        <v>35400334.644428566</v>
      </c>
      <c r="L22" s="47">
        <f t="shared" si="0"/>
        <v>41148888.516249985</v>
      </c>
      <c r="O22" s="13" t="s">
        <v>10</v>
      </c>
      <c r="P22" s="40">
        <v>68233808</v>
      </c>
      <c r="Q22" s="41">
        <v>16406788</v>
      </c>
      <c r="R22" s="34">
        <f t="shared" si="1"/>
        <v>71236095.552</v>
      </c>
      <c r="S22" s="35">
        <f t="shared" si="1"/>
        <v>17128686.672000002</v>
      </c>
    </row>
    <row r="23" spans="2:19" ht="26.25" customHeight="1">
      <c r="B23" s="10" t="s">
        <v>11</v>
      </c>
      <c r="C23" s="11">
        <v>48884878.224</v>
      </c>
      <c r="D23" s="11">
        <v>9652551.516</v>
      </c>
      <c r="E23" s="12"/>
      <c r="F23" s="10" t="s">
        <v>11</v>
      </c>
      <c r="G23" s="11">
        <v>54624958.696428575</v>
      </c>
      <c r="H23" s="11">
        <v>27357851.999050003</v>
      </c>
      <c r="J23" s="10" t="s">
        <v>11</v>
      </c>
      <c r="K23" s="47">
        <f t="shared" si="0"/>
        <v>5740080.472428575</v>
      </c>
      <c r="L23" s="47">
        <f t="shared" si="0"/>
        <v>17705300.483050004</v>
      </c>
      <c r="O23" s="13" t="s">
        <v>11</v>
      </c>
      <c r="P23" s="40">
        <v>46824596</v>
      </c>
      <c r="Q23" s="41">
        <v>9245739</v>
      </c>
      <c r="R23" s="34">
        <f t="shared" si="1"/>
        <v>48884878.224</v>
      </c>
      <c r="S23" s="35">
        <f t="shared" si="1"/>
        <v>9652551.516</v>
      </c>
    </row>
    <row r="24" spans="2:19" ht="26.25" customHeight="1">
      <c r="B24" s="10" t="s">
        <v>12</v>
      </c>
      <c r="C24" s="11">
        <v>37654454.34</v>
      </c>
      <c r="D24" s="11">
        <v>9900239.472000001</v>
      </c>
      <c r="E24" s="12"/>
      <c r="F24" s="10" t="s">
        <v>12</v>
      </c>
      <c r="G24" s="11">
        <v>55878290.625</v>
      </c>
      <c r="H24" s="11">
        <v>22395150.850550007</v>
      </c>
      <c r="J24" s="10" t="s">
        <v>12</v>
      </c>
      <c r="K24" s="47">
        <f t="shared" si="0"/>
        <v>18223836.284999996</v>
      </c>
      <c r="L24" s="47">
        <f t="shared" si="0"/>
        <v>12494911.378550006</v>
      </c>
      <c r="O24" s="13" t="s">
        <v>12</v>
      </c>
      <c r="P24" s="40">
        <v>36067485</v>
      </c>
      <c r="Q24" s="41">
        <v>9482988</v>
      </c>
      <c r="R24" s="34">
        <f t="shared" si="1"/>
        <v>37654454.34</v>
      </c>
      <c r="S24" s="35">
        <f t="shared" si="1"/>
        <v>9900239.472000001</v>
      </c>
    </row>
    <row r="25" spans="2:19" ht="26.25" customHeight="1">
      <c r="B25" s="10" t="s">
        <v>13</v>
      </c>
      <c r="C25" s="11">
        <v>99698024.448</v>
      </c>
      <c r="D25" s="11">
        <v>24187402.44</v>
      </c>
      <c r="E25" s="12"/>
      <c r="F25" s="10" t="s">
        <v>13</v>
      </c>
      <c r="G25" s="11">
        <v>91534731.29166667</v>
      </c>
      <c r="H25" s="11">
        <v>51414614.74588334</v>
      </c>
      <c r="J25" s="10" t="s">
        <v>13</v>
      </c>
      <c r="K25" s="47">
        <f t="shared" si="0"/>
        <v>-8163293.156333327</v>
      </c>
      <c r="L25" s="47">
        <f t="shared" si="0"/>
        <v>27227212.305883337</v>
      </c>
      <c r="O25" s="13" t="s">
        <v>13</v>
      </c>
      <c r="P25" s="40">
        <v>95496192</v>
      </c>
      <c r="Q25" s="41">
        <v>23168010</v>
      </c>
      <c r="R25" s="34">
        <f t="shared" si="1"/>
        <v>99698024.448</v>
      </c>
      <c r="S25" s="35">
        <f t="shared" si="1"/>
        <v>24187402.44</v>
      </c>
    </row>
    <row r="26" spans="2:19" ht="26.25" customHeight="1">
      <c r="B26" s="10" t="s">
        <v>14</v>
      </c>
      <c r="C26" s="11">
        <v>24260450.076</v>
      </c>
      <c r="D26" s="11">
        <v>5498674.92</v>
      </c>
      <c r="E26" s="12"/>
      <c r="F26" s="10" t="s">
        <v>14</v>
      </c>
      <c r="G26" s="11">
        <v>32552733.291666668</v>
      </c>
      <c r="H26" s="11">
        <v>12683180.184883334</v>
      </c>
      <c r="J26" s="10" t="s">
        <v>14</v>
      </c>
      <c r="K26" s="47">
        <f t="shared" si="0"/>
        <v>8292283.215666667</v>
      </c>
      <c r="L26" s="47">
        <f t="shared" si="0"/>
        <v>7184505.264883334</v>
      </c>
      <c r="O26" s="13" t="s">
        <v>14</v>
      </c>
      <c r="P26" s="40">
        <v>23237979</v>
      </c>
      <c r="Q26" s="41">
        <v>5266930</v>
      </c>
      <c r="R26" s="34">
        <f t="shared" si="1"/>
        <v>24260450.076</v>
      </c>
      <c r="S26" s="35">
        <f t="shared" si="1"/>
        <v>5498674.92</v>
      </c>
    </row>
    <row r="27" spans="2:19" ht="26.25" customHeight="1">
      <c r="B27" s="10" t="s">
        <v>15</v>
      </c>
      <c r="C27" s="11">
        <v>26550985.032</v>
      </c>
      <c r="D27" s="11">
        <v>2637995.904</v>
      </c>
      <c r="E27" s="12"/>
      <c r="F27" s="10" t="s">
        <v>15</v>
      </c>
      <c r="G27" s="11">
        <v>22234887.291666668</v>
      </c>
      <c r="H27" s="11">
        <v>12920844.181883333</v>
      </c>
      <c r="J27" s="10" t="s">
        <v>15</v>
      </c>
      <c r="K27" s="47">
        <f t="shared" si="0"/>
        <v>-4316097.740333334</v>
      </c>
      <c r="L27" s="47">
        <f t="shared" si="0"/>
        <v>10282848.277883332</v>
      </c>
      <c r="O27" s="13" t="s">
        <v>15</v>
      </c>
      <c r="P27" s="40">
        <v>25431978</v>
      </c>
      <c r="Q27" s="41">
        <v>2526816</v>
      </c>
      <c r="R27" s="34">
        <f t="shared" si="1"/>
        <v>26550985.032</v>
      </c>
      <c r="S27" s="35">
        <f t="shared" si="1"/>
        <v>2637995.904</v>
      </c>
    </row>
    <row r="28" spans="2:19" ht="26.25" customHeight="1">
      <c r="B28" s="15" t="s">
        <v>16</v>
      </c>
      <c r="C28" s="16">
        <f>SUM(C13:C27)</f>
        <v>719260436.2319999</v>
      </c>
      <c r="D28" s="16">
        <f>SUM(D13:D27)</f>
        <v>216883965.528</v>
      </c>
      <c r="E28" s="17"/>
      <c r="F28" s="15" t="s">
        <v>16</v>
      </c>
      <c r="G28" s="16">
        <f>SUM(G13:G27)</f>
        <v>826750718.3749999</v>
      </c>
      <c r="H28" s="16">
        <f>SUM(H13:H27)</f>
        <v>409637499.57175004</v>
      </c>
      <c r="J28" s="15" t="s">
        <v>16</v>
      </c>
      <c r="K28" s="16">
        <f>SUM(K13:K27)</f>
        <v>107490282.14299999</v>
      </c>
      <c r="L28" s="16">
        <f>SUM(L13:L27)</f>
        <v>192753534.04375002</v>
      </c>
      <c r="O28" s="39" t="s">
        <v>16</v>
      </c>
      <c r="P28" s="18">
        <f>SUM(P13:P27)</f>
        <v>688946778</v>
      </c>
      <c r="Q28" s="30">
        <f>SUM(Q13:Q27)</f>
        <v>207743262</v>
      </c>
      <c r="R28" s="36">
        <f>SUM(R13:R27)</f>
        <v>719260436.2319999</v>
      </c>
      <c r="S28" s="37">
        <f>SUM(S13:S27)</f>
        <v>216883965.528</v>
      </c>
    </row>
    <row r="29" spans="2:19" ht="26.25" customHeight="1">
      <c r="B29" s="10" t="s">
        <v>17</v>
      </c>
      <c r="C29" s="11">
        <v>52444357.596</v>
      </c>
      <c r="D29" s="11">
        <v>21435859.008</v>
      </c>
      <c r="E29" s="12"/>
      <c r="F29" s="10" t="s">
        <v>17</v>
      </c>
      <c r="G29" s="11">
        <v>47804950.625</v>
      </c>
      <c r="H29" s="11">
        <v>30499765.893249996</v>
      </c>
      <c r="J29" s="10" t="s">
        <v>17</v>
      </c>
      <c r="K29" s="47">
        <f>+G29-C29</f>
        <v>-4639406.971000001</v>
      </c>
      <c r="L29" s="47">
        <f>+H29-D29</f>
        <v>9063906.885249995</v>
      </c>
      <c r="O29" s="13" t="s">
        <v>17</v>
      </c>
      <c r="P29" s="40">
        <v>50234059</v>
      </c>
      <c r="Q29" s="42">
        <v>20532432</v>
      </c>
      <c r="R29" s="34">
        <f aca="true" t="shared" si="2" ref="R29:S31">+P29*$P$10</f>
        <v>52444357.596</v>
      </c>
      <c r="S29" s="35">
        <f t="shared" si="2"/>
        <v>21435859.008</v>
      </c>
    </row>
    <row r="30" spans="2:19" ht="26.25" customHeight="1">
      <c r="B30" s="15" t="s">
        <v>18</v>
      </c>
      <c r="C30" s="16">
        <f>+C28+C29</f>
        <v>771704793.8279998</v>
      </c>
      <c r="D30" s="16">
        <f>+D28+D29</f>
        <v>238319824.536</v>
      </c>
      <c r="E30" s="17"/>
      <c r="F30" s="15" t="s">
        <v>18</v>
      </c>
      <c r="G30" s="16">
        <f>+G28+G29</f>
        <v>874555668.9999999</v>
      </c>
      <c r="H30" s="16">
        <f>+H28+H29</f>
        <v>440137265.46500003</v>
      </c>
      <c r="J30" s="15" t="s">
        <v>18</v>
      </c>
      <c r="K30" s="16">
        <f>+K28+K29</f>
        <v>102850875.17199999</v>
      </c>
      <c r="L30" s="16">
        <f>+L28+L29</f>
        <v>201817440.92900002</v>
      </c>
      <c r="O30" s="39" t="s">
        <v>18</v>
      </c>
      <c r="P30" s="36">
        <f>SUM(P28:P29)</f>
        <v>739180837</v>
      </c>
      <c r="Q30" s="37">
        <f>SUM(Q28:Q29)</f>
        <v>228275694</v>
      </c>
      <c r="R30" s="36">
        <f>SUM(R28:R29)</f>
        <v>771704793.8279998</v>
      </c>
      <c r="S30" s="37">
        <f>SUM(S28:S29)</f>
        <v>238319824.536</v>
      </c>
    </row>
    <row r="31" spans="2:19" ht="26.25" customHeight="1">
      <c r="B31" s="10" t="s">
        <v>19</v>
      </c>
      <c r="C31" s="11">
        <v>10433302.74</v>
      </c>
      <c r="D31" s="11"/>
      <c r="E31" s="12"/>
      <c r="F31" s="10" t="s">
        <v>27</v>
      </c>
      <c r="G31" s="11">
        <v>46383289</v>
      </c>
      <c r="H31" s="11"/>
      <c r="J31" s="21"/>
      <c r="K31" s="22"/>
      <c r="L31" s="22"/>
      <c r="O31" s="13" t="s">
        <v>20</v>
      </c>
      <c r="P31" s="40">
        <v>9993585</v>
      </c>
      <c r="Q31" s="29"/>
      <c r="R31" s="34">
        <f t="shared" si="2"/>
        <v>10433302.74</v>
      </c>
      <c r="S31" s="35"/>
    </row>
    <row r="32" spans="2:19" ht="26.25" customHeight="1" thickBot="1">
      <c r="B32" s="15" t="s">
        <v>22</v>
      </c>
      <c r="C32" s="16">
        <f>+C31+C30</f>
        <v>782138096.5679998</v>
      </c>
      <c r="D32" s="16">
        <f>+D31+D30</f>
        <v>238319824.536</v>
      </c>
      <c r="E32" s="17"/>
      <c r="F32" s="15" t="s">
        <v>23</v>
      </c>
      <c r="G32" s="16">
        <f>+G31+G30</f>
        <v>920938957.9999999</v>
      </c>
      <c r="H32" s="16">
        <f>+H31+H30</f>
        <v>440137265.46500003</v>
      </c>
      <c r="J32" s="23"/>
      <c r="K32" s="24"/>
      <c r="L32" s="24"/>
      <c r="O32" s="31" t="s">
        <v>24</v>
      </c>
      <c r="P32" s="43">
        <f>SUM(P30:P31)</f>
        <v>749174422</v>
      </c>
      <c r="Q32" s="44">
        <f>SUM(Q30:Q31)</f>
        <v>228275694</v>
      </c>
      <c r="R32" s="19">
        <f>SUM(R30:R31)</f>
        <v>782138096.5679998</v>
      </c>
      <c r="S32" s="20">
        <f>SUM(S30:S31)</f>
        <v>238319824.536</v>
      </c>
    </row>
    <row r="33" spans="3:19" ht="15">
      <c r="C33" s="14"/>
      <c r="D33" s="14"/>
      <c r="P33" s="25"/>
      <c r="Q33" s="25"/>
      <c r="R33" s="26">
        <f>+R32-C32</f>
        <v>0</v>
      </c>
      <c r="S33" s="26">
        <f>+S32-D32</f>
        <v>0</v>
      </c>
    </row>
    <row r="34" spans="7:19" ht="15">
      <c r="G34" s="27"/>
      <c r="H34" s="27"/>
      <c r="R34" s="26">
        <f>+P32*$P$10</f>
        <v>782138096.5680001</v>
      </c>
      <c r="S34" s="26">
        <f>+Q32*$P$10</f>
        <v>238319824.536</v>
      </c>
    </row>
    <row r="35" spans="3:8" ht="15">
      <c r="C35" s="27"/>
      <c r="D35" s="27"/>
      <c r="G35" s="27"/>
      <c r="H35" s="27"/>
    </row>
    <row r="36" spans="16:19" ht="15.75" thickBot="1">
      <c r="P36" s="50">
        <f>+P32*P10</f>
        <v>782138096.5680001</v>
      </c>
      <c r="Q36" s="50">
        <f>+Q32*P10</f>
        <v>238319824.536</v>
      </c>
      <c r="R36" s="20"/>
      <c r="S36" s="20"/>
    </row>
    <row r="37" ht="15">
      <c r="H37" s="27"/>
    </row>
    <row r="38" ht="15">
      <c r="G38" s="14"/>
    </row>
    <row r="39" ht="15">
      <c r="G39" s="14"/>
    </row>
  </sheetData>
  <sheetProtection/>
  <mergeCells count="7">
    <mergeCell ref="B1:L1"/>
    <mergeCell ref="B5:L5"/>
    <mergeCell ref="B7:L7"/>
    <mergeCell ref="B11:D11"/>
    <mergeCell ref="F11:H11"/>
    <mergeCell ref="J11:L11"/>
    <mergeCell ref="B6:L6"/>
  </mergeCells>
  <printOptions/>
  <pageMargins left="0.41" right="0.43" top="1.141732283464567" bottom="0.7480314960629921" header="0.31496062992125984" footer="0.31496062992125984"/>
  <pageSetup fitToHeight="1" fitToWidth="1" horizontalDpi="600" verticalDpi="600" orientation="portrait" paperSize="14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="90" zoomScaleNormal="90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1.421875" style="6" customWidth="1"/>
    <col min="2" max="2" width="12.421875" style="6" customWidth="1"/>
    <col min="3" max="3" width="14.7109375" style="6" customWidth="1"/>
    <col min="4" max="4" width="15.140625" style="6" customWidth="1"/>
    <col min="5" max="5" width="3.8515625" style="6" customWidth="1"/>
    <col min="6" max="6" width="12.421875" style="6" customWidth="1"/>
    <col min="7" max="8" width="15.421875" style="6" customWidth="1"/>
    <col min="9" max="9" width="3.7109375" style="6" customWidth="1"/>
    <col min="10" max="10" width="12.421875" style="6" customWidth="1"/>
    <col min="11" max="11" width="13.28125" style="6" bestFit="1" customWidth="1"/>
    <col min="12" max="12" width="15.140625" style="6" customWidth="1"/>
    <col min="13" max="13" width="11.421875" style="6" customWidth="1"/>
    <col min="14" max="14" width="11.421875" style="6" hidden="1" customWidth="1"/>
    <col min="15" max="15" width="16.57421875" style="6" hidden="1" customWidth="1"/>
    <col min="16" max="16" width="14.00390625" style="6" hidden="1" customWidth="1"/>
    <col min="17" max="17" width="15.7109375" style="6" hidden="1" customWidth="1"/>
    <col min="18" max="18" width="14.7109375" style="6" hidden="1" customWidth="1"/>
    <col min="19" max="19" width="14.28125" style="6" hidden="1" customWidth="1"/>
    <col min="20" max="20" width="11.421875" style="6" hidden="1" customWidth="1"/>
    <col min="21" max="21" width="15.421875" style="6" hidden="1" customWidth="1"/>
    <col min="22" max="22" width="14.8515625" style="6" customWidth="1"/>
    <col min="23" max="25" width="11.421875" style="6" customWidth="1"/>
    <col min="26" max="16384" width="11.421875" style="6" customWidth="1"/>
  </cols>
  <sheetData>
    <row r="1" spans="2:12" ht="49.5" customHeight="1">
      <c r="B1" s="53" t="s">
        <v>38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ht="15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5">
      <c r="B3" s="7"/>
      <c r="C3" s="8"/>
      <c r="D3" s="7"/>
      <c r="E3" s="7"/>
      <c r="F3" s="7"/>
      <c r="G3" s="7"/>
      <c r="H3" s="7"/>
      <c r="I3" s="7"/>
      <c r="J3" s="7"/>
      <c r="K3" s="7"/>
      <c r="L3" s="7"/>
    </row>
    <row r="5" spans="2:12" ht="15">
      <c r="B5" s="54" t="s">
        <v>32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9" ht="15">
      <c r="B6" s="54" t="s">
        <v>29</v>
      </c>
      <c r="C6" s="54"/>
      <c r="D6" s="54"/>
      <c r="E6" s="54"/>
      <c r="F6" s="54"/>
      <c r="G6" s="54"/>
      <c r="H6" s="54"/>
      <c r="I6" s="54"/>
      <c r="J6" s="54"/>
      <c r="K6" s="54"/>
      <c r="L6" s="54"/>
      <c r="O6" s="52" t="s">
        <v>42</v>
      </c>
      <c r="P6" s="52"/>
      <c r="Q6" s="52"/>
      <c r="R6" s="52"/>
      <c r="S6" s="52"/>
    </row>
    <row r="7" spans="2:12" ht="15">
      <c r="B7" s="54" t="s">
        <v>33</v>
      </c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2:12" ht="1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7" ht="15">
      <c r="B9" s="5"/>
      <c r="C9" s="28"/>
      <c r="D9" s="28"/>
      <c r="E9" s="28"/>
      <c r="F9" s="5"/>
      <c r="G9" s="28"/>
      <c r="H9" s="28"/>
      <c r="I9" s="28"/>
      <c r="J9" s="28"/>
      <c r="K9" s="28"/>
      <c r="L9" s="28"/>
      <c r="O9" s="45" t="s">
        <v>41</v>
      </c>
      <c r="P9" s="45"/>
      <c r="Q9" s="45"/>
    </row>
    <row r="10" spans="1:16" ht="15">
      <c r="A10" s="9"/>
      <c r="C10" s="28"/>
      <c r="D10" s="46"/>
      <c r="E10" s="28"/>
      <c r="F10" s="28"/>
      <c r="G10" s="28"/>
      <c r="H10" s="28"/>
      <c r="I10" s="28"/>
      <c r="J10" s="28"/>
      <c r="K10" s="28"/>
      <c r="L10" s="28"/>
      <c r="O10" s="6" t="s">
        <v>21</v>
      </c>
      <c r="P10" s="51">
        <v>1.044</v>
      </c>
    </row>
    <row r="11" spans="2:12" ht="15.75" thickBot="1">
      <c r="B11" s="55" t="s">
        <v>35</v>
      </c>
      <c r="C11" s="55"/>
      <c r="D11" s="55"/>
      <c r="F11" s="55" t="s">
        <v>36</v>
      </c>
      <c r="G11" s="55"/>
      <c r="H11" s="55"/>
      <c r="J11" s="55" t="s">
        <v>37</v>
      </c>
      <c r="K11" s="55"/>
      <c r="L11" s="55"/>
    </row>
    <row r="12" spans="2:19" ht="45">
      <c r="B12" s="1" t="s">
        <v>1</v>
      </c>
      <c r="C12" s="2" t="s">
        <v>43</v>
      </c>
      <c r="D12" s="1" t="s">
        <v>44</v>
      </c>
      <c r="E12" s="3"/>
      <c r="F12" s="1" t="s">
        <v>1</v>
      </c>
      <c r="G12" s="2" t="s">
        <v>45</v>
      </c>
      <c r="H12" s="1" t="s">
        <v>46</v>
      </c>
      <c r="I12" s="4"/>
      <c r="J12" s="1" t="s">
        <v>1</v>
      </c>
      <c r="K12" s="2" t="s">
        <v>34</v>
      </c>
      <c r="L12" s="2" t="s">
        <v>46</v>
      </c>
      <c r="O12" s="38" t="s">
        <v>0</v>
      </c>
      <c r="P12" s="48" t="s">
        <v>48</v>
      </c>
      <c r="Q12" s="49" t="s">
        <v>49</v>
      </c>
      <c r="R12" s="32" t="s">
        <v>39</v>
      </c>
      <c r="S12" s="33" t="s">
        <v>40</v>
      </c>
    </row>
    <row r="13" spans="2:19" ht="26.25" customHeight="1">
      <c r="B13" s="10" t="s">
        <v>2</v>
      </c>
      <c r="C13" s="11">
        <v>98828692.956</v>
      </c>
      <c r="D13" s="11">
        <v>74422694.664</v>
      </c>
      <c r="E13" s="12"/>
      <c r="F13" s="10" t="s">
        <v>2</v>
      </c>
      <c r="G13" s="11">
        <v>84555094.125</v>
      </c>
      <c r="H13" s="11">
        <v>51849137.2438125</v>
      </c>
      <c r="J13" s="10" t="s">
        <v>2</v>
      </c>
      <c r="K13" s="47">
        <f>+G13-C13</f>
        <v>-14273598.831</v>
      </c>
      <c r="L13" s="47">
        <f>+H13-D13</f>
        <v>-22573557.420187503</v>
      </c>
      <c r="O13" s="13" t="s">
        <v>2</v>
      </c>
      <c r="P13" s="40">
        <v>94663499</v>
      </c>
      <c r="Q13" s="41">
        <v>71286106</v>
      </c>
      <c r="R13" s="34">
        <f>+P13*$P$10</f>
        <v>98828692.956</v>
      </c>
      <c r="S13" s="35">
        <f>+Q13*$P$10</f>
        <v>74422694.664</v>
      </c>
    </row>
    <row r="14" spans="2:19" ht="26.25" customHeight="1">
      <c r="B14" s="10" t="s">
        <v>3</v>
      </c>
      <c r="C14" s="11">
        <v>45795115.332</v>
      </c>
      <c r="D14" s="11">
        <v>29824247.628000002</v>
      </c>
      <c r="E14" s="12"/>
      <c r="F14" s="10" t="s">
        <v>3</v>
      </c>
      <c r="G14" s="11">
        <v>38727888.458333336</v>
      </c>
      <c r="H14" s="11">
        <v>16078704.937455354</v>
      </c>
      <c r="J14" s="10" t="s">
        <v>3</v>
      </c>
      <c r="K14" s="47">
        <f aca="true" t="shared" si="0" ref="K14:L27">+G14-C14</f>
        <v>-7067226.873666666</v>
      </c>
      <c r="L14" s="47">
        <f t="shared" si="0"/>
        <v>-13745542.690544648</v>
      </c>
      <c r="O14" s="13" t="s">
        <v>3</v>
      </c>
      <c r="P14" s="40">
        <v>43865053</v>
      </c>
      <c r="Q14" s="41">
        <v>28567287</v>
      </c>
      <c r="R14" s="34">
        <f aca="true" t="shared" si="1" ref="R14:S27">+P14*$P$10</f>
        <v>45795115.332</v>
      </c>
      <c r="S14" s="35">
        <f t="shared" si="1"/>
        <v>29824247.628000002</v>
      </c>
    </row>
    <row r="15" spans="2:19" ht="26.25" customHeight="1">
      <c r="B15" s="10" t="s">
        <v>4</v>
      </c>
      <c r="C15" s="11">
        <v>90411199.704</v>
      </c>
      <c r="D15" s="11">
        <v>68224558.536</v>
      </c>
      <c r="E15" s="12"/>
      <c r="F15" s="10" t="s">
        <v>4</v>
      </c>
      <c r="G15" s="11">
        <v>55094032.791666664</v>
      </c>
      <c r="H15" s="11">
        <v>25627305.96395535</v>
      </c>
      <c r="J15" s="10" t="s">
        <v>4</v>
      </c>
      <c r="K15" s="47">
        <f t="shared" si="0"/>
        <v>-35317166.91233333</v>
      </c>
      <c r="L15" s="47">
        <f t="shared" si="0"/>
        <v>-42597252.57204465</v>
      </c>
      <c r="O15" s="13" t="s">
        <v>4</v>
      </c>
      <c r="P15" s="40">
        <v>86600766</v>
      </c>
      <c r="Q15" s="41">
        <v>65349194</v>
      </c>
      <c r="R15" s="34">
        <f t="shared" si="1"/>
        <v>90411199.704</v>
      </c>
      <c r="S15" s="35">
        <f t="shared" si="1"/>
        <v>68224558.536</v>
      </c>
    </row>
    <row r="16" spans="2:19" ht="26.25" customHeight="1">
      <c r="B16" s="10" t="s">
        <v>5</v>
      </c>
      <c r="C16" s="11">
        <v>63301743.576000005</v>
      </c>
      <c r="D16" s="11">
        <v>38988244.728</v>
      </c>
      <c r="E16" s="12"/>
      <c r="F16" s="10" t="s">
        <v>5</v>
      </c>
      <c r="G16" s="11">
        <v>65646243.791666664</v>
      </c>
      <c r="H16" s="11">
        <v>27518889.394955356</v>
      </c>
      <c r="J16" s="10" t="s">
        <v>5</v>
      </c>
      <c r="K16" s="47">
        <f t="shared" si="0"/>
        <v>2344500.215666659</v>
      </c>
      <c r="L16" s="47">
        <f t="shared" si="0"/>
        <v>-11469355.333044644</v>
      </c>
      <c r="O16" s="13" t="s">
        <v>5</v>
      </c>
      <c r="P16" s="40">
        <v>60633854</v>
      </c>
      <c r="Q16" s="41">
        <v>37345062</v>
      </c>
      <c r="R16" s="34">
        <f t="shared" si="1"/>
        <v>63301743.576000005</v>
      </c>
      <c r="S16" s="35">
        <f t="shared" si="1"/>
        <v>38988244.728</v>
      </c>
    </row>
    <row r="17" spans="2:19" ht="26.25" customHeight="1">
      <c r="B17" s="10" t="s">
        <v>6</v>
      </c>
      <c r="C17" s="11">
        <v>144895985.352</v>
      </c>
      <c r="D17" s="11">
        <v>112069017.288</v>
      </c>
      <c r="E17" s="12"/>
      <c r="F17" s="10" t="s">
        <v>6</v>
      </c>
      <c r="G17" s="11">
        <v>94766247.70833333</v>
      </c>
      <c r="H17" s="11">
        <v>53500972.89645536</v>
      </c>
      <c r="J17" s="10" t="s">
        <v>6</v>
      </c>
      <c r="K17" s="47">
        <f t="shared" si="0"/>
        <v>-50129737.64366667</v>
      </c>
      <c r="L17" s="47">
        <f t="shared" si="0"/>
        <v>-58568044.39154464</v>
      </c>
      <c r="O17" s="13" t="s">
        <v>6</v>
      </c>
      <c r="P17" s="40">
        <v>138789258</v>
      </c>
      <c r="Q17" s="41">
        <v>107345802</v>
      </c>
      <c r="R17" s="34">
        <f t="shared" si="1"/>
        <v>144895985.352</v>
      </c>
      <c r="S17" s="35">
        <f t="shared" si="1"/>
        <v>112069017.288</v>
      </c>
    </row>
    <row r="18" spans="2:19" ht="26.25" customHeight="1">
      <c r="B18" s="10" t="s">
        <v>7</v>
      </c>
      <c r="C18" s="11">
        <v>183048800.4</v>
      </c>
      <c r="D18" s="11">
        <v>107401746.384</v>
      </c>
      <c r="E18" s="12"/>
      <c r="F18" s="10" t="s">
        <v>7</v>
      </c>
      <c r="G18" s="11">
        <v>188596944.54166666</v>
      </c>
      <c r="H18" s="11">
        <v>106833384.52962206</v>
      </c>
      <c r="J18" s="10" t="s">
        <v>7</v>
      </c>
      <c r="K18" s="47">
        <f t="shared" si="0"/>
        <v>5548144.141666651</v>
      </c>
      <c r="L18" s="47">
        <f t="shared" si="0"/>
        <v>-568361.8543779403</v>
      </c>
      <c r="O18" s="13" t="s">
        <v>7</v>
      </c>
      <c r="P18" s="40">
        <v>175334100</v>
      </c>
      <c r="Q18" s="41">
        <v>102875236</v>
      </c>
      <c r="R18" s="34">
        <f t="shared" si="1"/>
        <v>183048800.4</v>
      </c>
      <c r="S18" s="35">
        <f t="shared" si="1"/>
        <v>107401746.384</v>
      </c>
    </row>
    <row r="19" spans="2:19" ht="26.25" customHeight="1">
      <c r="B19" s="10" t="s">
        <v>28</v>
      </c>
      <c r="C19" s="11">
        <v>87312903.156</v>
      </c>
      <c r="D19" s="11">
        <v>43293749.796000004</v>
      </c>
      <c r="E19" s="12"/>
      <c r="F19" s="10" t="s">
        <v>28</v>
      </c>
      <c r="G19" s="11">
        <v>90178045.375</v>
      </c>
      <c r="H19" s="11">
        <v>41773667.19295536</v>
      </c>
      <c r="J19" s="10" t="s">
        <v>28</v>
      </c>
      <c r="K19" s="47">
        <f t="shared" si="0"/>
        <v>2865142.218999997</v>
      </c>
      <c r="L19" s="47">
        <f t="shared" si="0"/>
        <v>-1520082.603044644</v>
      </c>
      <c r="O19" s="13" t="s">
        <v>8</v>
      </c>
      <c r="P19" s="40">
        <v>83633049</v>
      </c>
      <c r="Q19" s="41">
        <v>41469109</v>
      </c>
      <c r="R19" s="34">
        <f t="shared" si="1"/>
        <v>87312903.156</v>
      </c>
      <c r="S19" s="35">
        <f t="shared" si="1"/>
        <v>43293749.796000004</v>
      </c>
    </row>
    <row r="20" spans="2:19" ht="26.25" customHeight="1">
      <c r="B20" s="10" t="s">
        <v>9</v>
      </c>
      <c r="C20" s="11">
        <v>106722219.312</v>
      </c>
      <c r="D20" s="11">
        <v>72629666.42400001</v>
      </c>
      <c r="E20" s="12"/>
      <c r="F20" s="10" t="s">
        <v>9</v>
      </c>
      <c r="G20" s="11">
        <v>94877434.375</v>
      </c>
      <c r="H20" s="11">
        <v>40760900.09378869</v>
      </c>
      <c r="J20" s="10" t="s">
        <v>9</v>
      </c>
      <c r="K20" s="47">
        <f t="shared" si="0"/>
        <v>-11844784.937000006</v>
      </c>
      <c r="L20" s="47">
        <f t="shared" si="0"/>
        <v>-31868766.33021132</v>
      </c>
      <c r="O20" s="13" t="s">
        <v>9</v>
      </c>
      <c r="P20" s="40">
        <v>102224348</v>
      </c>
      <c r="Q20" s="41">
        <v>69568646</v>
      </c>
      <c r="R20" s="34">
        <f t="shared" si="1"/>
        <v>106722219.312</v>
      </c>
      <c r="S20" s="35">
        <f t="shared" si="1"/>
        <v>72629666.42400001</v>
      </c>
    </row>
    <row r="21" spans="2:19" ht="26.25" customHeight="1">
      <c r="B21" s="10" t="s">
        <v>25</v>
      </c>
      <c r="C21" s="11">
        <v>73400673.996</v>
      </c>
      <c r="D21" s="11">
        <v>32592890.736</v>
      </c>
      <c r="E21" s="12"/>
      <c r="F21" s="10" t="s">
        <v>25</v>
      </c>
      <c r="G21" s="11">
        <v>61522396.875</v>
      </c>
      <c r="H21" s="11">
        <v>30868658.907145835</v>
      </c>
      <c r="J21" s="10" t="s">
        <v>25</v>
      </c>
      <c r="K21" s="47">
        <f>+G21-C21</f>
        <v>-11878277.121000007</v>
      </c>
      <c r="L21" s="47">
        <f>+H21-D21</f>
        <v>-1724231.828854166</v>
      </c>
      <c r="O21" s="13" t="s">
        <v>26</v>
      </c>
      <c r="P21" s="40">
        <v>70307159</v>
      </c>
      <c r="Q21" s="41">
        <v>31219244</v>
      </c>
      <c r="R21" s="34">
        <f t="shared" si="1"/>
        <v>73400673.996</v>
      </c>
      <c r="S21" s="35">
        <f t="shared" si="1"/>
        <v>32592890.736</v>
      </c>
    </row>
    <row r="22" spans="2:19" ht="26.25" customHeight="1">
      <c r="B22" s="10" t="s">
        <v>10</v>
      </c>
      <c r="C22" s="11">
        <v>141384954.888</v>
      </c>
      <c r="D22" s="11">
        <v>80264617.992</v>
      </c>
      <c r="E22" s="12"/>
      <c r="F22" s="10" t="s">
        <v>10</v>
      </c>
      <c r="G22" s="11">
        <v>172531198.875</v>
      </c>
      <c r="H22" s="11">
        <v>97968562.77078865</v>
      </c>
      <c r="J22" s="10" t="s">
        <v>10</v>
      </c>
      <c r="K22" s="47">
        <f t="shared" si="0"/>
        <v>31146243.98699999</v>
      </c>
      <c r="L22" s="47">
        <f t="shared" si="0"/>
        <v>17703944.778788656</v>
      </c>
      <c r="O22" s="13" t="s">
        <v>10</v>
      </c>
      <c r="P22" s="40">
        <v>135426202</v>
      </c>
      <c r="Q22" s="41">
        <v>76881818</v>
      </c>
      <c r="R22" s="34">
        <f t="shared" si="1"/>
        <v>141384954.888</v>
      </c>
      <c r="S22" s="35">
        <f t="shared" si="1"/>
        <v>80264617.992</v>
      </c>
    </row>
    <row r="23" spans="2:19" ht="26.25" customHeight="1">
      <c r="B23" s="10" t="s">
        <v>11</v>
      </c>
      <c r="C23" s="11">
        <v>168659948.70000002</v>
      </c>
      <c r="D23" s="11">
        <v>102699993.20400001</v>
      </c>
      <c r="E23" s="12"/>
      <c r="F23" s="10" t="s">
        <v>11</v>
      </c>
      <c r="G23" s="11">
        <v>148287028.54166666</v>
      </c>
      <c r="H23" s="11">
        <v>81415161.05978866</v>
      </c>
      <c r="J23" s="10" t="s">
        <v>11</v>
      </c>
      <c r="K23" s="47">
        <f t="shared" si="0"/>
        <v>-20372920.15833336</v>
      </c>
      <c r="L23" s="47">
        <f t="shared" si="0"/>
        <v>-21284832.144211352</v>
      </c>
      <c r="O23" s="13" t="s">
        <v>11</v>
      </c>
      <c r="P23" s="40">
        <v>161551675</v>
      </c>
      <c r="Q23" s="41">
        <v>98371641</v>
      </c>
      <c r="R23" s="34">
        <f t="shared" si="1"/>
        <v>168659948.70000002</v>
      </c>
      <c r="S23" s="35">
        <f t="shared" si="1"/>
        <v>102699993.20400001</v>
      </c>
    </row>
    <row r="24" spans="2:19" ht="26.25" customHeight="1">
      <c r="B24" s="10" t="s">
        <v>12</v>
      </c>
      <c r="C24" s="11">
        <v>140463865.00800002</v>
      </c>
      <c r="D24" s="11">
        <v>77483921.904</v>
      </c>
      <c r="E24" s="12"/>
      <c r="F24" s="10" t="s">
        <v>12</v>
      </c>
      <c r="G24" s="11">
        <v>133084056.875</v>
      </c>
      <c r="H24" s="11">
        <v>60433472.29778868</v>
      </c>
      <c r="J24" s="10" t="s">
        <v>12</v>
      </c>
      <c r="K24" s="47">
        <f t="shared" si="0"/>
        <v>-7379808.133000016</v>
      </c>
      <c r="L24" s="47">
        <f t="shared" si="0"/>
        <v>-17050449.60621132</v>
      </c>
      <c r="O24" s="13" t="s">
        <v>12</v>
      </c>
      <c r="P24" s="40">
        <v>134543932</v>
      </c>
      <c r="Q24" s="41">
        <v>74218316</v>
      </c>
      <c r="R24" s="34">
        <f t="shared" si="1"/>
        <v>140463865.00800002</v>
      </c>
      <c r="S24" s="35">
        <f t="shared" si="1"/>
        <v>77483921.904</v>
      </c>
    </row>
    <row r="25" spans="2:19" ht="26.25" customHeight="1">
      <c r="B25" s="10" t="s">
        <v>13</v>
      </c>
      <c r="C25" s="11">
        <v>252107074.368</v>
      </c>
      <c r="D25" s="11">
        <v>128214155.736</v>
      </c>
      <c r="E25" s="12"/>
      <c r="F25" s="10" t="s">
        <v>13</v>
      </c>
      <c r="G25" s="11">
        <v>252148942.375</v>
      </c>
      <c r="H25" s="11">
        <v>149439108.1767889</v>
      </c>
      <c r="J25" s="10" t="s">
        <v>13</v>
      </c>
      <c r="K25" s="47">
        <f t="shared" si="0"/>
        <v>41868.006999999285</v>
      </c>
      <c r="L25" s="47">
        <f t="shared" si="0"/>
        <v>21224952.440788895</v>
      </c>
      <c r="O25" s="13" t="s">
        <v>13</v>
      </c>
      <c r="P25" s="40">
        <v>241481872</v>
      </c>
      <c r="Q25" s="41">
        <v>122810494</v>
      </c>
      <c r="R25" s="34">
        <f t="shared" si="1"/>
        <v>252107074.368</v>
      </c>
      <c r="S25" s="35">
        <f t="shared" si="1"/>
        <v>128214155.736</v>
      </c>
    </row>
    <row r="26" spans="2:19" ht="26.25" customHeight="1">
      <c r="B26" s="10" t="s">
        <v>14</v>
      </c>
      <c r="C26" s="11">
        <v>77331493.728</v>
      </c>
      <c r="D26" s="11">
        <v>39320869.392000005</v>
      </c>
      <c r="E26" s="12"/>
      <c r="F26" s="10" t="s">
        <v>14</v>
      </c>
      <c r="G26" s="11">
        <v>95094246.375</v>
      </c>
      <c r="H26" s="11">
        <v>55090517.78645535</v>
      </c>
      <c r="J26" s="10" t="s">
        <v>14</v>
      </c>
      <c r="K26" s="47">
        <f t="shared" si="0"/>
        <v>17762752.647</v>
      </c>
      <c r="L26" s="47">
        <f t="shared" si="0"/>
        <v>15769648.394455343</v>
      </c>
      <c r="O26" s="13" t="s">
        <v>14</v>
      </c>
      <c r="P26" s="40">
        <v>74072312</v>
      </c>
      <c r="Q26" s="41">
        <v>37663668</v>
      </c>
      <c r="R26" s="34">
        <f t="shared" si="1"/>
        <v>77331493.728</v>
      </c>
      <c r="S26" s="35">
        <f t="shared" si="1"/>
        <v>39320869.392000005</v>
      </c>
    </row>
    <row r="27" spans="2:19" ht="26.25" customHeight="1">
      <c r="B27" s="10" t="s">
        <v>15</v>
      </c>
      <c r="C27" s="11">
        <v>55730651.4</v>
      </c>
      <c r="D27" s="11">
        <v>28105128.324</v>
      </c>
      <c r="E27" s="12"/>
      <c r="F27" s="10" t="s">
        <v>15</v>
      </c>
      <c r="G27" s="11">
        <v>69233444.375</v>
      </c>
      <c r="H27" s="11">
        <v>33632037.959455356</v>
      </c>
      <c r="J27" s="10" t="s">
        <v>15</v>
      </c>
      <c r="K27" s="47">
        <f t="shared" si="0"/>
        <v>13502792.975000001</v>
      </c>
      <c r="L27" s="47">
        <f t="shared" si="0"/>
        <v>5526909.635455355</v>
      </c>
      <c r="O27" s="13" t="s">
        <v>15</v>
      </c>
      <c r="P27" s="40">
        <v>53381850</v>
      </c>
      <c r="Q27" s="41">
        <v>26920621</v>
      </c>
      <c r="R27" s="34">
        <f t="shared" si="1"/>
        <v>55730651.4</v>
      </c>
      <c r="S27" s="35">
        <f t="shared" si="1"/>
        <v>28105128.324</v>
      </c>
    </row>
    <row r="28" spans="2:19" ht="26.25" customHeight="1">
      <c r="B28" s="15" t="s">
        <v>16</v>
      </c>
      <c r="C28" s="16">
        <f>SUM(C13:C27)</f>
        <v>1729395321.8760002</v>
      </c>
      <c r="D28" s="16">
        <f>SUM(D13:D27)</f>
        <v>1035535502.736</v>
      </c>
      <c r="E28" s="17"/>
      <c r="F28" s="15" t="s">
        <v>16</v>
      </c>
      <c r="G28" s="16">
        <f>SUM(G13:G27)</f>
        <v>1644343245.4583333</v>
      </c>
      <c r="H28" s="16">
        <f>SUM(H13:H27)</f>
        <v>872790481.2112117</v>
      </c>
      <c r="J28" s="15" t="s">
        <v>16</v>
      </c>
      <c r="K28" s="16">
        <f>SUM(K13:K27)</f>
        <v>-85052076.41766676</v>
      </c>
      <c r="L28" s="16">
        <f>SUM(L13:L27)</f>
        <v>-162745021.52478856</v>
      </c>
      <c r="O28" s="39" t="s">
        <v>16</v>
      </c>
      <c r="P28" s="18">
        <f>SUM(P13:P27)</f>
        <v>1656508929</v>
      </c>
      <c r="Q28" s="30">
        <f>SUM(Q13:Q27)</f>
        <v>991892244</v>
      </c>
      <c r="R28" s="36">
        <f>SUM(R13:R27)</f>
        <v>1729395321.8760002</v>
      </c>
      <c r="S28" s="37">
        <f>SUM(S13:S27)</f>
        <v>1035535502.736</v>
      </c>
    </row>
    <row r="29" spans="2:19" ht="26.25" customHeight="1">
      <c r="B29" s="10" t="s">
        <v>17</v>
      </c>
      <c r="C29" s="11">
        <v>291567836.628</v>
      </c>
      <c r="D29" s="11">
        <v>172701271.65600002</v>
      </c>
      <c r="E29" s="12"/>
      <c r="F29" s="10" t="s">
        <v>17</v>
      </c>
      <c r="G29" s="11">
        <v>369541630.5416667</v>
      </c>
      <c r="H29" s="11">
        <v>190102179.4407887</v>
      </c>
      <c r="J29" s="10" t="s">
        <v>17</v>
      </c>
      <c r="K29" s="47">
        <f>+G29-C29</f>
        <v>77973793.91366667</v>
      </c>
      <c r="L29" s="47">
        <f>+H29-D29</f>
        <v>17400907.78478867</v>
      </c>
      <c r="O29" s="13" t="s">
        <v>17</v>
      </c>
      <c r="P29" s="40">
        <v>279279537</v>
      </c>
      <c r="Q29" s="42">
        <v>165422674</v>
      </c>
      <c r="R29" s="34">
        <f>+P29*$P$10</f>
        <v>291567836.628</v>
      </c>
      <c r="S29" s="35">
        <f>+Q29*$P$10</f>
        <v>172701271.65600002</v>
      </c>
    </row>
    <row r="30" spans="2:19" ht="26.25" customHeight="1">
      <c r="B30" s="15" t="s">
        <v>18</v>
      </c>
      <c r="C30" s="16">
        <f>+C28+C29</f>
        <v>2020963158.5040002</v>
      </c>
      <c r="D30" s="16">
        <f>+D28+D29</f>
        <v>1208236774.392</v>
      </c>
      <c r="E30" s="17"/>
      <c r="F30" s="15" t="s">
        <v>18</v>
      </c>
      <c r="G30" s="16">
        <f>+G28+G29</f>
        <v>2013884876</v>
      </c>
      <c r="H30" s="16">
        <f>+H28+H29</f>
        <v>1062892660.6520004</v>
      </c>
      <c r="J30" s="15" t="s">
        <v>18</v>
      </c>
      <c r="K30" s="16">
        <f>+K28+K29</f>
        <v>-7078282.5040000975</v>
      </c>
      <c r="L30" s="16">
        <f>+L28+L29</f>
        <v>-145344113.7399999</v>
      </c>
      <c r="O30" s="39" t="s">
        <v>18</v>
      </c>
      <c r="P30" s="36">
        <f>SUM(P28:P29)</f>
        <v>1935788466</v>
      </c>
      <c r="Q30" s="37">
        <f>SUM(Q28:Q29)</f>
        <v>1157314918</v>
      </c>
      <c r="R30" s="36">
        <f>SUM(R28:R29)</f>
        <v>2020963158.5040002</v>
      </c>
      <c r="S30" s="37">
        <f>SUM(S28:S29)</f>
        <v>1208236774.392</v>
      </c>
    </row>
    <row r="31" spans="2:19" ht="26.25" customHeight="1">
      <c r="B31" s="10" t="s">
        <v>19</v>
      </c>
      <c r="C31" s="11">
        <v>30530085.588</v>
      </c>
      <c r="D31" s="11"/>
      <c r="E31" s="12"/>
      <c r="F31" s="10" t="s">
        <v>27</v>
      </c>
      <c r="G31" s="11">
        <v>19610535</v>
      </c>
      <c r="H31" s="11"/>
      <c r="J31" s="21"/>
      <c r="K31" s="22"/>
      <c r="L31" s="22"/>
      <c r="O31" s="13" t="s">
        <v>20</v>
      </c>
      <c r="P31" s="40">
        <v>29243377</v>
      </c>
      <c r="Q31" s="29"/>
      <c r="R31" s="34">
        <f>+P31*$P$10</f>
        <v>30530085.588</v>
      </c>
      <c r="S31" s="35"/>
    </row>
    <row r="32" spans="2:22" ht="26.25" customHeight="1" thickBot="1">
      <c r="B32" s="15" t="s">
        <v>22</v>
      </c>
      <c r="C32" s="16">
        <f>+C31+C30</f>
        <v>2051493244.0920002</v>
      </c>
      <c r="D32" s="16">
        <f>+D31+D30</f>
        <v>1208236774.392</v>
      </c>
      <c r="E32" s="17"/>
      <c r="F32" s="15" t="s">
        <v>23</v>
      </c>
      <c r="G32" s="16">
        <f>+G31+G30</f>
        <v>2033495411</v>
      </c>
      <c r="H32" s="16">
        <f>+H31+H30</f>
        <v>1062892660.6520004</v>
      </c>
      <c r="J32" s="23"/>
      <c r="K32" s="24"/>
      <c r="L32" s="24"/>
      <c r="O32" s="31" t="s">
        <v>24</v>
      </c>
      <c r="P32" s="43">
        <f>SUM(P30:P31)</f>
        <v>1965031843</v>
      </c>
      <c r="Q32" s="44">
        <f>SUM(Q30:Q31)</f>
        <v>1157314918</v>
      </c>
      <c r="R32" s="19">
        <f>SUM(R30:R31)</f>
        <v>2051493244.0920002</v>
      </c>
      <c r="S32" s="20">
        <f>SUM(S30:S31)</f>
        <v>1208236774.392</v>
      </c>
      <c r="V32" s="27"/>
    </row>
    <row r="33" spans="3:19" ht="15">
      <c r="C33" s="14"/>
      <c r="D33" s="14"/>
      <c r="P33" s="25"/>
      <c r="Q33" s="25"/>
      <c r="R33" s="26">
        <f>+R32-C32</f>
        <v>0</v>
      </c>
      <c r="S33" s="26">
        <f>+S32-D32</f>
        <v>0</v>
      </c>
    </row>
    <row r="34" spans="7:19" ht="15">
      <c r="G34" s="27"/>
      <c r="H34" s="27"/>
      <c r="R34" s="26">
        <f>+P32*$P$10</f>
        <v>2051493244.092</v>
      </c>
      <c r="S34" s="26">
        <f>+Q32*$P$10</f>
        <v>1208236774.392</v>
      </c>
    </row>
    <row r="35" spans="3:8" ht="15">
      <c r="C35" s="27"/>
      <c r="D35" s="27"/>
      <c r="G35" s="27"/>
      <c r="H35" s="27"/>
    </row>
    <row r="36" spans="7:19" ht="15.75" thickBot="1">
      <c r="G36" s="27"/>
      <c r="H36" s="27"/>
      <c r="P36" s="50">
        <f>+P32*P10</f>
        <v>2051493244.092</v>
      </c>
      <c r="Q36" s="50">
        <f>+Q32*P10</f>
        <v>1208236774.392</v>
      </c>
      <c r="R36" s="20"/>
      <c r="S36" s="20"/>
    </row>
    <row r="37" spans="7:8" ht="15">
      <c r="G37" s="27"/>
      <c r="H37" s="27"/>
    </row>
    <row r="38" ht="15">
      <c r="G38" s="14"/>
    </row>
    <row r="39" ht="15">
      <c r="G39" s="14"/>
    </row>
    <row r="40" ht="15">
      <c r="G40" s="14"/>
    </row>
    <row r="41" spans="14:15" ht="15">
      <c r="N41" s="9"/>
      <c r="O41" s="9"/>
    </row>
    <row r="67" ht="15">
      <c r="D67" s="6">
        <v>2033495411</v>
      </c>
    </row>
    <row r="68" ht="15">
      <c r="D68" s="6">
        <v>2013884875</v>
      </c>
    </row>
    <row r="69" ht="15">
      <c r="D69" s="6">
        <f>+D67-D68</f>
        <v>19610536</v>
      </c>
    </row>
  </sheetData>
  <sheetProtection/>
  <mergeCells count="7">
    <mergeCell ref="B1:L1"/>
    <mergeCell ref="B5:L5"/>
    <mergeCell ref="B7:L7"/>
    <mergeCell ref="B11:D11"/>
    <mergeCell ref="F11:H11"/>
    <mergeCell ref="J11:L11"/>
    <mergeCell ref="B6:L6"/>
  </mergeCells>
  <printOptions/>
  <pageMargins left="0.41" right="0.43" top="1.141732283464567" bottom="0.7480314960629921" header="0.31496062992125984" footer="0.31496062992125984"/>
  <pageSetup fitToHeight="1" fitToWidth="1" horizontalDpi="600" verticalDpi="600" orientation="portrait" paperSize="14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90" zoomScaleNormal="90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1.421875" style="6" customWidth="1"/>
    <col min="2" max="2" width="12.421875" style="6" customWidth="1"/>
    <col min="3" max="3" width="16.140625" style="6" customWidth="1"/>
    <col min="4" max="4" width="15.140625" style="6" customWidth="1"/>
    <col min="5" max="5" width="3.8515625" style="6" customWidth="1"/>
    <col min="6" max="6" width="12.421875" style="6" customWidth="1"/>
    <col min="7" max="8" width="15.421875" style="6" customWidth="1"/>
    <col min="9" max="9" width="3.7109375" style="6" customWidth="1"/>
    <col min="10" max="10" width="12.421875" style="6" customWidth="1"/>
    <col min="11" max="11" width="13.28125" style="6" bestFit="1" customWidth="1"/>
    <col min="12" max="12" width="15.140625" style="6" customWidth="1"/>
    <col min="13" max="14" width="11.421875" style="6" customWidth="1"/>
    <col min="15" max="15" width="14.7109375" style="6" customWidth="1"/>
    <col min="16" max="16" width="11.421875" style="6" customWidth="1"/>
    <col min="17" max="17" width="14.8515625" style="6" customWidth="1"/>
    <col min="18" max="20" width="11.421875" style="6" customWidth="1"/>
    <col min="21" max="16384" width="11.421875" style="6" customWidth="1"/>
  </cols>
  <sheetData>
    <row r="1" spans="2:12" ht="49.5" customHeight="1">
      <c r="B1" s="53" t="s">
        <v>38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ht="15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5">
      <c r="B3" s="7"/>
      <c r="C3" s="8"/>
      <c r="D3" s="7"/>
      <c r="E3" s="7"/>
      <c r="F3" s="7"/>
      <c r="G3" s="7"/>
      <c r="H3" s="7"/>
      <c r="I3" s="7"/>
      <c r="J3" s="7"/>
      <c r="K3" s="7"/>
      <c r="L3" s="7"/>
    </row>
    <row r="5" spans="2:12" ht="15">
      <c r="B5" s="54" t="s">
        <v>32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2" ht="15">
      <c r="B6" s="54" t="s">
        <v>31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2:12" ht="15">
      <c r="B7" s="54" t="s">
        <v>33</v>
      </c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2:12" ht="1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5">
      <c r="B9" s="5"/>
      <c r="C9" s="28"/>
      <c r="D9" s="28"/>
      <c r="E9" s="28"/>
      <c r="F9" s="5"/>
      <c r="G9" s="28"/>
      <c r="H9" s="28"/>
      <c r="I9" s="28"/>
      <c r="J9" s="28"/>
      <c r="K9" s="28"/>
      <c r="L9" s="28"/>
    </row>
    <row r="10" spans="1:12" ht="15">
      <c r="A10" s="9"/>
      <c r="C10" s="28"/>
      <c r="D10" s="46"/>
      <c r="E10" s="28"/>
      <c r="F10" s="28"/>
      <c r="G10" s="28"/>
      <c r="H10" s="28"/>
      <c r="I10" s="28"/>
      <c r="J10" s="28"/>
      <c r="K10" s="28"/>
      <c r="L10" s="28"/>
    </row>
    <row r="11" spans="2:12" ht="15">
      <c r="B11" s="55" t="s">
        <v>35</v>
      </c>
      <c r="C11" s="55"/>
      <c r="D11" s="55"/>
      <c r="F11" s="55" t="s">
        <v>36</v>
      </c>
      <c r="G11" s="55"/>
      <c r="H11" s="55"/>
      <c r="J11" s="55" t="s">
        <v>37</v>
      </c>
      <c r="K11" s="55"/>
      <c r="L11" s="55"/>
    </row>
    <row r="12" spans="2:12" ht="45">
      <c r="B12" s="1" t="s">
        <v>1</v>
      </c>
      <c r="C12" s="2" t="s">
        <v>43</v>
      </c>
      <c r="D12" s="1" t="s">
        <v>44</v>
      </c>
      <c r="E12" s="3"/>
      <c r="F12" s="1" t="s">
        <v>1</v>
      </c>
      <c r="G12" s="2" t="s">
        <v>45</v>
      </c>
      <c r="H12" s="1" t="s">
        <v>46</v>
      </c>
      <c r="I12" s="4"/>
      <c r="J12" s="1" t="s">
        <v>1</v>
      </c>
      <c r="K12" s="2" t="s">
        <v>34</v>
      </c>
      <c r="L12" s="2" t="s">
        <v>46</v>
      </c>
    </row>
    <row r="13" spans="2:12" ht="26.25" customHeight="1">
      <c r="B13" s="10" t="s">
        <v>2</v>
      </c>
      <c r="C13" s="11">
        <f>+FET!C13+SECTORIAL!C13</f>
        <v>166615414.59600002</v>
      </c>
      <c r="D13" s="11">
        <f>+FET!D13+SECTORIAL!D13</f>
        <v>99543709.764</v>
      </c>
      <c r="E13" s="12"/>
      <c r="F13" s="10" t="s">
        <v>2</v>
      </c>
      <c r="G13" s="11">
        <f>+FET!G13+SECTORIAL!G13</f>
        <v>127550168.25</v>
      </c>
      <c r="H13" s="11">
        <f>+FET!H13+SECTORIAL!H13</f>
        <v>80637750.5880625</v>
      </c>
      <c r="J13" s="10" t="s">
        <v>2</v>
      </c>
      <c r="K13" s="47">
        <f>+G13-C13</f>
        <v>-39065246.346000016</v>
      </c>
      <c r="L13" s="47">
        <f>+H13-D13</f>
        <v>-18905959.175937504</v>
      </c>
    </row>
    <row r="14" spans="2:12" ht="26.25" customHeight="1">
      <c r="B14" s="10" t="s">
        <v>3</v>
      </c>
      <c r="C14" s="11">
        <f>+FET!C14+SECTORIAL!C14</f>
        <v>78925950.036</v>
      </c>
      <c r="D14" s="11">
        <f>+FET!D14+SECTORIAL!D14</f>
        <v>37538955.576000005</v>
      </c>
      <c r="E14" s="12"/>
      <c r="F14" s="10" t="s">
        <v>3</v>
      </c>
      <c r="G14" s="11">
        <f>+FET!G14+SECTORIAL!G14</f>
        <v>93031037.58333334</v>
      </c>
      <c r="H14" s="11">
        <f>+FET!H14+SECTORIAL!H14</f>
        <v>29650593.791705355</v>
      </c>
      <c r="J14" s="10" t="s">
        <v>3</v>
      </c>
      <c r="K14" s="47">
        <f aca="true" t="shared" si="0" ref="K14:K29">+G14-C14</f>
        <v>14105087.547333345</v>
      </c>
      <c r="L14" s="47">
        <f aca="true" t="shared" si="1" ref="L14:L29">+H14-D14</f>
        <v>-7888361.78429465</v>
      </c>
    </row>
    <row r="15" spans="2:12" ht="26.25" customHeight="1">
      <c r="B15" s="10" t="s">
        <v>4</v>
      </c>
      <c r="C15" s="11">
        <f>+FET!C15+SECTORIAL!C15</f>
        <v>128607716.59200001</v>
      </c>
      <c r="D15" s="11">
        <f>+FET!D15+SECTORIAL!D15</f>
        <v>84167263.296</v>
      </c>
      <c r="E15" s="12"/>
      <c r="F15" s="10" t="s">
        <v>4</v>
      </c>
      <c r="G15" s="11">
        <f>+FET!G15+SECTORIAL!G15</f>
        <v>92045295.48809524</v>
      </c>
      <c r="H15" s="11">
        <f>+FET!H15+SECTORIAL!H15</f>
        <v>43912150.39420535</v>
      </c>
      <c r="J15" s="10" t="s">
        <v>4</v>
      </c>
      <c r="K15" s="47">
        <f t="shared" si="0"/>
        <v>-36562421.10390477</v>
      </c>
      <c r="L15" s="47">
        <f t="shared" si="1"/>
        <v>-40255112.90179466</v>
      </c>
    </row>
    <row r="16" spans="2:12" ht="26.25" customHeight="1">
      <c r="B16" s="10" t="s">
        <v>5</v>
      </c>
      <c r="C16" s="11">
        <f>+FET!C16+SECTORIAL!C16</f>
        <v>107921073.74400002</v>
      </c>
      <c r="D16" s="11">
        <f>+FET!D16+SECTORIAL!D16</f>
        <v>45107136.036</v>
      </c>
      <c r="E16" s="12"/>
      <c r="F16" s="10" t="s">
        <v>5</v>
      </c>
      <c r="G16" s="11">
        <f>+FET!G16+SECTORIAL!G16</f>
        <v>114213309.48809524</v>
      </c>
      <c r="H16" s="11">
        <f>+FET!H16+SECTORIAL!H16</f>
        <v>60122003.52820535</v>
      </c>
      <c r="J16" s="10" t="s">
        <v>5</v>
      </c>
      <c r="K16" s="47">
        <f t="shared" si="0"/>
        <v>6292235.744095221</v>
      </c>
      <c r="L16" s="47">
        <f t="shared" si="1"/>
        <v>15014867.492205352</v>
      </c>
    </row>
    <row r="17" spans="2:12" ht="26.25" customHeight="1">
      <c r="B17" s="10" t="s">
        <v>6</v>
      </c>
      <c r="C17" s="11">
        <f>+FET!C17+SECTORIAL!C17</f>
        <v>180516056.4</v>
      </c>
      <c r="D17" s="11">
        <f>+FET!D17+SECTORIAL!D17</f>
        <v>125647400.304</v>
      </c>
      <c r="E17" s="12"/>
      <c r="F17" s="10" t="s">
        <v>6</v>
      </c>
      <c r="G17" s="11">
        <f>+FET!G17+SECTORIAL!G17</f>
        <v>149169951.4047619</v>
      </c>
      <c r="H17" s="11">
        <f>+FET!H17+SECTORIAL!H17</f>
        <v>75875138.57870536</v>
      </c>
      <c r="J17" s="10" t="s">
        <v>6</v>
      </c>
      <c r="K17" s="47">
        <f t="shared" si="0"/>
        <v>-31346104.995238096</v>
      </c>
      <c r="L17" s="47">
        <f t="shared" si="1"/>
        <v>-49772261.72529465</v>
      </c>
    </row>
    <row r="18" spans="2:12" ht="26.25" customHeight="1">
      <c r="B18" s="10" t="s">
        <v>7</v>
      </c>
      <c r="C18" s="11">
        <f>+FET!C18+SECTORIAL!C18</f>
        <v>269747365.93200004</v>
      </c>
      <c r="D18" s="11">
        <f>+FET!D18+SECTORIAL!D18</f>
        <v>150174941.076</v>
      </c>
      <c r="E18" s="12"/>
      <c r="F18" s="10" t="s">
        <v>7</v>
      </c>
      <c r="G18" s="11">
        <f>+FET!G18+SECTORIAL!G18</f>
        <v>278076957.7380952</v>
      </c>
      <c r="H18" s="11">
        <f>+FET!H18+SECTORIAL!H18</f>
        <v>158908894.5598721</v>
      </c>
      <c r="J18" s="10" t="s">
        <v>7</v>
      </c>
      <c r="K18" s="47">
        <f t="shared" si="0"/>
        <v>8329591.806095183</v>
      </c>
      <c r="L18" s="47">
        <f t="shared" si="1"/>
        <v>8733953.483872086</v>
      </c>
    </row>
    <row r="19" spans="2:12" ht="26.25" customHeight="1">
      <c r="B19" s="10" t="s">
        <v>28</v>
      </c>
      <c r="C19" s="11">
        <f>+FET!C19+SECTORIAL!C19</f>
        <v>119093461.66800001</v>
      </c>
      <c r="D19" s="11">
        <f>+FET!D19+SECTORIAL!D19</f>
        <v>54813550.64400001</v>
      </c>
      <c r="E19" s="12"/>
      <c r="F19" s="10" t="s">
        <v>28</v>
      </c>
      <c r="G19" s="11">
        <f>+FET!G19+SECTORIAL!G19</f>
        <v>131479973</v>
      </c>
      <c r="H19" s="11">
        <f>+FET!H19+SECTORIAL!H19</f>
        <v>54758598.92020536</v>
      </c>
      <c r="J19" s="10" t="s">
        <v>28</v>
      </c>
      <c r="K19" s="47">
        <f t="shared" si="0"/>
        <v>12386511.331999987</v>
      </c>
      <c r="L19" s="47">
        <f t="shared" si="1"/>
        <v>-54951.72379464656</v>
      </c>
    </row>
    <row r="20" spans="2:12" ht="26.25" customHeight="1">
      <c r="B20" s="10" t="s">
        <v>9</v>
      </c>
      <c r="C20" s="11">
        <f>+FET!C20+SECTORIAL!C20</f>
        <v>146341375.164</v>
      </c>
      <c r="D20" s="11">
        <f>+FET!D20+SECTORIAL!D20</f>
        <v>89106630.87600002</v>
      </c>
      <c r="E20" s="12"/>
      <c r="F20" s="10" t="s">
        <v>9</v>
      </c>
      <c r="G20" s="11">
        <f>+FET!G20+SECTORIAL!G20</f>
        <v>141864610.57142857</v>
      </c>
      <c r="H20" s="11">
        <f>+FET!H20+SECTORIAL!H20</f>
        <v>62878315.71603869</v>
      </c>
      <c r="J20" s="10" t="s">
        <v>9</v>
      </c>
      <c r="K20" s="47">
        <f t="shared" si="0"/>
        <v>-4476764.592571437</v>
      </c>
      <c r="L20" s="47">
        <f t="shared" si="1"/>
        <v>-26228315.159961328</v>
      </c>
    </row>
    <row r="21" spans="2:12" ht="26.25" customHeight="1">
      <c r="B21" s="10" t="s">
        <v>25</v>
      </c>
      <c r="C21" s="11">
        <f>+FET!C21+SECTORIAL!C21</f>
        <v>106924468.21200001</v>
      </c>
      <c r="D21" s="11">
        <f>+FET!D21+SECTORIAL!D21</f>
        <v>41225643.216000006</v>
      </c>
      <c r="E21" s="12"/>
      <c r="F21" s="10" t="s">
        <v>25</v>
      </c>
      <c r="G21" s="11">
        <f>+FET!G21+SECTORIAL!G21</f>
        <v>109821711.5</v>
      </c>
      <c r="H21" s="11">
        <f>+FET!H21+SECTORIAL!H21</f>
        <v>52656457.50439584</v>
      </c>
      <c r="J21" s="10" t="s">
        <v>25</v>
      </c>
      <c r="K21" s="47">
        <f t="shared" si="0"/>
        <v>2897243.2879999876</v>
      </c>
      <c r="L21" s="47">
        <f t="shared" si="1"/>
        <v>11430814.288395837</v>
      </c>
    </row>
    <row r="22" spans="2:12" ht="26.25" customHeight="1">
      <c r="B22" s="10" t="s">
        <v>10</v>
      </c>
      <c r="C22" s="11">
        <f>+FET!C22+SECTORIAL!C22</f>
        <v>212621050.44</v>
      </c>
      <c r="D22" s="11">
        <f>+FET!D22+SECTORIAL!D22</f>
        <v>97393304.664</v>
      </c>
      <c r="E22" s="12"/>
      <c r="F22" s="10" t="s">
        <v>10</v>
      </c>
      <c r="G22" s="11">
        <f>+FET!G22+SECTORIAL!G22</f>
        <v>279167629.07142854</v>
      </c>
      <c r="H22" s="11">
        <f>+FET!H22+SECTORIAL!H22</f>
        <v>156246137.95903865</v>
      </c>
      <c r="J22" s="10" t="s">
        <v>10</v>
      </c>
      <c r="K22" s="47">
        <f t="shared" si="0"/>
        <v>66546578.63142854</v>
      </c>
      <c r="L22" s="47">
        <f t="shared" si="1"/>
        <v>58852833.29503864</v>
      </c>
    </row>
    <row r="23" spans="2:12" ht="26.25" customHeight="1">
      <c r="B23" s="10" t="s">
        <v>11</v>
      </c>
      <c r="C23" s="11">
        <f>+FET!C23+SECTORIAL!C23</f>
        <v>217544826.92400002</v>
      </c>
      <c r="D23" s="11">
        <f>+FET!D23+SECTORIAL!D23</f>
        <v>112352544.72000001</v>
      </c>
      <c r="E23" s="12"/>
      <c r="F23" s="10" t="s">
        <v>11</v>
      </c>
      <c r="G23" s="11">
        <f>+FET!G23+SECTORIAL!G23</f>
        <v>202911987.23809522</v>
      </c>
      <c r="H23" s="11">
        <f>+FET!H23+SECTORIAL!H23</f>
        <v>108773013.05883867</v>
      </c>
      <c r="J23" s="10" t="s">
        <v>11</v>
      </c>
      <c r="K23" s="47">
        <f t="shared" si="0"/>
        <v>-14632839.6859048</v>
      </c>
      <c r="L23" s="47">
        <f t="shared" si="1"/>
        <v>-3579531.661161348</v>
      </c>
    </row>
    <row r="24" spans="2:12" ht="26.25" customHeight="1">
      <c r="B24" s="10" t="s">
        <v>12</v>
      </c>
      <c r="C24" s="11">
        <f>+FET!C24+SECTORIAL!C24</f>
        <v>178118319.34800002</v>
      </c>
      <c r="D24" s="11">
        <f>+FET!D24+SECTORIAL!D24</f>
        <v>87384161.376</v>
      </c>
      <c r="E24" s="12"/>
      <c r="F24" s="10" t="s">
        <v>12</v>
      </c>
      <c r="G24" s="11">
        <f>+FET!G24+SECTORIAL!G24</f>
        <v>188962347.5</v>
      </c>
      <c r="H24" s="11">
        <f>+FET!H24+SECTORIAL!H24</f>
        <v>82828623.14833869</v>
      </c>
      <c r="J24" s="10" t="s">
        <v>12</v>
      </c>
      <c r="K24" s="47">
        <f t="shared" si="0"/>
        <v>10844028.15199998</v>
      </c>
      <c r="L24" s="47">
        <f t="shared" si="1"/>
        <v>-4555538.227661312</v>
      </c>
    </row>
    <row r="25" spans="2:12" ht="26.25" customHeight="1">
      <c r="B25" s="10" t="s">
        <v>13</v>
      </c>
      <c r="C25" s="11">
        <f>+FET!C25+SECTORIAL!C25</f>
        <v>351805098.816</v>
      </c>
      <c r="D25" s="11">
        <f>+FET!D25+SECTORIAL!D25</f>
        <v>152401558.176</v>
      </c>
      <c r="E25" s="12"/>
      <c r="F25" s="10" t="s">
        <v>13</v>
      </c>
      <c r="G25" s="11">
        <f>+FET!G25+SECTORIAL!G25</f>
        <v>343683673.6666667</v>
      </c>
      <c r="H25" s="11">
        <f>+FET!H25+SECTORIAL!H25</f>
        <v>200853722.92267224</v>
      </c>
      <c r="J25" s="10" t="s">
        <v>13</v>
      </c>
      <c r="K25" s="47">
        <f t="shared" si="0"/>
        <v>-8121425.149333298</v>
      </c>
      <c r="L25" s="47">
        <f t="shared" si="1"/>
        <v>48452164.74667224</v>
      </c>
    </row>
    <row r="26" spans="2:12" ht="26.25" customHeight="1">
      <c r="B26" s="10" t="s">
        <v>14</v>
      </c>
      <c r="C26" s="11">
        <f>+FET!C26+SECTORIAL!C26</f>
        <v>101591943.804</v>
      </c>
      <c r="D26" s="11">
        <f>+FET!D26+SECTORIAL!D26</f>
        <v>44819544.31200001</v>
      </c>
      <c r="E26" s="12"/>
      <c r="F26" s="10" t="s">
        <v>14</v>
      </c>
      <c r="G26" s="11">
        <f>+FET!G26+SECTORIAL!G26</f>
        <v>127646979.66666667</v>
      </c>
      <c r="H26" s="11">
        <f>+FET!H26+SECTORIAL!H26</f>
        <v>67773697.97133869</v>
      </c>
      <c r="J26" s="10" t="s">
        <v>14</v>
      </c>
      <c r="K26" s="47">
        <f t="shared" si="0"/>
        <v>26055035.862666667</v>
      </c>
      <c r="L26" s="47">
        <f t="shared" si="1"/>
        <v>22954153.659338683</v>
      </c>
    </row>
    <row r="27" spans="2:12" ht="26.25" customHeight="1">
      <c r="B27" s="10" t="s">
        <v>15</v>
      </c>
      <c r="C27" s="11">
        <f>+FET!C27+SECTORIAL!C27</f>
        <v>82281636.432</v>
      </c>
      <c r="D27" s="11">
        <f>+FET!D27+SECTORIAL!D27</f>
        <v>30743124.228</v>
      </c>
      <c r="E27" s="12"/>
      <c r="F27" s="10" t="s">
        <v>15</v>
      </c>
      <c r="G27" s="11">
        <f>+FET!G27+SECTORIAL!G27</f>
        <v>91468331.66666667</v>
      </c>
      <c r="H27" s="11">
        <f>+FET!H27+SECTORIAL!H27</f>
        <v>46552882.14133869</v>
      </c>
      <c r="J27" s="10" t="s">
        <v>15</v>
      </c>
      <c r="K27" s="47">
        <f t="shared" si="0"/>
        <v>9186695.234666675</v>
      </c>
      <c r="L27" s="47">
        <f t="shared" si="1"/>
        <v>15809757.913338691</v>
      </c>
    </row>
    <row r="28" spans="2:12" ht="26.25" customHeight="1">
      <c r="B28" s="15" t="s">
        <v>16</v>
      </c>
      <c r="C28" s="16">
        <f>SUM(C13:C27)</f>
        <v>2448655758.108</v>
      </c>
      <c r="D28" s="16">
        <f>SUM(D13:D27)</f>
        <v>1252419468.2640002</v>
      </c>
      <c r="E28" s="17"/>
      <c r="F28" s="15" t="s">
        <v>16</v>
      </c>
      <c r="G28" s="16">
        <f>SUM(G13:G27)</f>
        <v>2471093963.833333</v>
      </c>
      <c r="H28" s="16">
        <f>SUM(H13:H27)</f>
        <v>1282427980.7829614</v>
      </c>
      <c r="J28" s="15" t="s">
        <v>16</v>
      </c>
      <c r="K28" s="16">
        <f>SUM(K13:K27)</f>
        <v>22438205.72533317</v>
      </c>
      <c r="L28" s="16">
        <f>SUM(L13:L27)</f>
        <v>30008512.518961444</v>
      </c>
    </row>
    <row r="29" spans="2:12" ht="26.25" customHeight="1">
      <c r="B29" s="10" t="s">
        <v>17</v>
      </c>
      <c r="C29" s="11">
        <f>+FET!C29+SECTORIAL!C29</f>
        <v>344012194.22400004</v>
      </c>
      <c r="D29" s="11">
        <f>+FET!D29+SECTORIAL!D29</f>
        <v>194137130.66400003</v>
      </c>
      <c r="E29" s="12"/>
      <c r="F29" s="10" t="s">
        <v>17</v>
      </c>
      <c r="G29" s="11">
        <f>+FET!G29+SECTORIAL!G29</f>
        <v>417346581.1666667</v>
      </c>
      <c r="H29" s="11">
        <f>+FET!H29+SECTORIAL!H29</f>
        <v>220601945.33403867</v>
      </c>
      <c r="J29" s="10" t="s">
        <v>17</v>
      </c>
      <c r="K29" s="47">
        <f t="shared" si="0"/>
        <v>73334386.94266665</v>
      </c>
      <c r="L29" s="47">
        <f t="shared" si="1"/>
        <v>26464814.67003864</v>
      </c>
    </row>
    <row r="30" spans="2:12" ht="26.25" customHeight="1">
      <c r="B30" s="15" t="s">
        <v>18</v>
      </c>
      <c r="C30" s="16">
        <f>+C28+C29</f>
        <v>2792667952.332</v>
      </c>
      <c r="D30" s="16">
        <f>+D28+D29</f>
        <v>1446556598.9280002</v>
      </c>
      <c r="E30" s="17"/>
      <c r="F30" s="15" t="s">
        <v>18</v>
      </c>
      <c r="G30" s="16">
        <f>+G28+G29</f>
        <v>2888440544.9999995</v>
      </c>
      <c r="H30" s="16">
        <f>+H28+H29</f>
        <v>1503029926.117</v>
      </c>
      <c r="J30" s="15" t="s">
        <v>18</v>
      </c>
      <c r="K30" s="16">
        <f>+K28+K29</f>
        <v>95772592.66799982</v>
      </c>
      <c r="L30" s="16">
        <f>+L28+L29</f>
        <v>56473327.189000085</v>
      </c>
    </row>
    <row r="31" spans="2:12" ht="26.25" customHeight="1">
      <c r="B31" s="10" t="s">
        <v>19</v>
      </c>
      <c r="C31" s="11">
        <f>+FET!C31+SECTORIAL!C31</f>
        <v>40963388.328</v>
      </c>
      <c r="D31" s="11">
        <f>+FET!D31+SECTORIAL!D31</f>
        <v>0</v>
      </c>
      <c r="E31" s="12"/>
      <c r="F31" s="10" t="s">
        <v>27</v>
      </c>
      <c r="G31" s="11">
        <f>+FET!G31+SECTORIAL!G31</f>
        <v>65993824</v>
      </c>
      <c r="H31" s="11">
        <f>+FET!H31+SECTORIAL!H31</f>
        <v>0</v>
      </c>
      <c r="J31" s="21"/>
      <c r="K31" s="22"/>
      <c r="L31" s="22"/>
    </row>
    <row r="32" spans="2:17" ht="26.25" customHeight="1">
      <c r="B32" s="15" t="s">
        <v>22</v>
      </c>
      <c r="C32" s="16">
        <f>+C31+C30</f>
        <v>2833631340.66</v>
      </c>
      <c r="D32" s="16">
        <f>+D31+D30</f>
        <v>1446556598.9280002</v>
      </c>
      <c r="E32" s="17"/>
      <c r="F32" s="15" t="s">
        <v>23</v>
      </c>
      <c r="G32" s="16">
        <f>+G31+G30</f>
        <v>2954434368.9999995</v>
      </c>
      <c r="H32" s="16">
        <f>+H31+H30</f>
        <v>1503029926.117</v>
      </c>
      <c r="J32" s="23"/>
      <c r="K32" s="24"/>
      <c r="L32" s="24"/>
      <c r="Q32" s="27"/>
    </row>
    <row r="33" spans="3:4" ht="15">
      <c r="C33" s="14"/>
      <c r="D33" s="14"/>
    </row>
    <row r="34" spans="7:8" ht="15">
      <c r="G34" s="27"/>
      <c r="H34" s="27"/>
    </row>
    <row r="35" spans="3:8" ht="15">
      <c r="C35" s="27"/>
      <c r="D35" s="27"/>
      <c r="G35" s="27"/>
      <c r="H35" s="27"/>
    </row>
    <row r="36" spans="7:8" ht="15">
      <c r="G36" s="27"/>
      <c r="H36" s="27"/>
    </row>
    <row r="37" ht="15">
      <c r="H37" s="27"/>
    </row>
    <row r="38" ht="15">
      <c r="G38" s="14"/>
    </row>
    <row r="39" ht="15">
      <c r="G39" s="14"/>
    </row>
  </sheetData>
  <sheetProtection/>
  <mergeCells count="7">
    <mergeCell ref="B1:L1"/>
    <mergeCell ref="B5:L5"/>
    <mergeCell ref="B6:L6"/>
    <mergeCell ref="B7:L7"/>
    <mergeCell ref="B11:D11"/>
    <mergeCell ref="F11:H11"/>
    <mergeCell ref="J11:L11"/>
  </mergeCells>
  <printOptions/>
  <pageMargins left="0.41" right="0.43" top="1.141732283464567" bottom="0.7480314960629921" header="0.31496062992125984" footer="0.31496062992125984"/>
  <pageSetup fitToHeight="1" fitToWidth="1" horizontalDpi="600" verticalDpi="600" orientation="portrait" paperSize="14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Andrea Soto (Dirplan)</dc:creator>
  <cp:keywords/>
  <dc:description/>
  <cp:lastModifiedBy>Roberto Peñailillo Guzman (DIRPLAN)</cp:lastModifiedBy>
  <cp:lastPrinted>2022-04-26T13:23:38Z</cp:lastPrinted>
  <dcterms:created xsi:type="dcterms:W3CDTF">2013-04-18T20:53:30Z</dcterms:created>
  <dcterms:modified xsi:type="dcterms:W3CDTF">2023-06-01T17:47:39Z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  <property fmtid="{D5CDD505-2E9C-101B-9397-08002B2CF9AE}" pid="3" name="Orden">
    <vt:lpwstr/>
  </property>
</Properties>
</file>