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603" activeTab="0"/>
  </bookViews>
  <sheets>
    <sheet name="VIGENTE REGULAR" sheetId="1" r:id="rId1"/>
    <sheet name="EJEC REGULAR" sheetId="2" r:id="rId2"/>
    <sheet name="EJEC NO IMPRIMIR" sheetId="3" state="hidden" r:id="rId3"/>
  </sheets>
  <definedNames>
    <definedName name="A_impresión_IM" localSheetId="2">#REF!</definedName>
    <definedName name="A_impresión_IM" localSheetId="1">#REF!</definedName>
    <definedName name="A_impresión_IM">#REF!</definedName>
    <definedName name="_xlnm.Print_Area" localSheetId="2">'EJEC NO IMPRIMIR'!$A$2:$Y$64</definedName>
    <definedName name="_xlnm.Print_Area" localSheetId="1">'EJEC REGULAR'!$B$2:$X$64</definedName>
    <definedName name="_xlnm.Print_Area" localSheetId="0">'VIGENTE REGULAR'!$B$2:$X$64</definedName>
    <definedName name="INICIAL" localSheetId="2">#REF!</definedName>
    <definedName name="INICIAL" localSheetId="1">#REF!</definedName>
    <definedName name="INICIAL">#REF!</definedName>
    <definedName name="_xlnm.Print_Titles" localSheetId="2">'EJEC NO IMPRIMIR'!$B:$D</definedName>
    <definedName name="_xlnm.Print_Titles" localSheetId="1">'EJEC REGULAR'!$B:$D</definedName>
    <definedName name="_xlnm.Print_Titles" localSheetId="0">'VIGENTE REGULAR'!$B:$D</definedName>
    <definedName name="Títulos_a_imprimir_IM" localSheetId="2">#REF!</definedName>
    <definedName name="Títulos_a_imprimir_IM" localSheetId="1">#REF!</definedName>
    <definedName name="Títulos_a_imprimir_IM">#REF!</definedName>
    <definedName name="TRAMI" localSheetId="2">#REF!</definedName>
    <definedName name="TRAMI" localSheetId="1">#REF!</definedName>
    <definedName name="TRAMI">#REF!</definedName>
    <definedName name="VIGENTE" localSheetId="2">#REF!</definedName>
    <definedName name="VIGENTE" localSheetId="1">#REF!</definedName>
    <definedName name="VIGENTE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<sst xmlns="http://schemas.openxmlformats.org/spreadsheetml/2006/main" count="434" uniqueCount="142">
  <si>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</si>
  <si>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</si>
  <si>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</si>
  <si>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</si>
  <si>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</si>
  <si>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</si>
  <si>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</si>
  <si>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</si>
  <si>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</si>
  <si>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</si>
  <si>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</si>
  <si>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</si>
  <si>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</si>
  <si>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</si>
  <si>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</si>
  <si>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</si>
  <si>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</si>
  <si>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</si>
  <si>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</si>
  <si>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</si>
  <si>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</si>
  <si>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</si>
  <si>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</si>
  <si>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</si>
  <si>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</si>
  <si>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</si>
  <si>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</si>
  <si>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</si>
  <si>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</si>
  <si>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</si>
  <si>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</si>
  <si>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</si>
  <si>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</si>
  <si>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</si>
  <si>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</si>
  <si>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</si>
  <si>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</si>
  <si>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</si>
  <si>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</si>
  <si>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</si>
  <si>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</si>
  <si>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</si>
  <si>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</si>
  <si>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</si>
  <si>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</si>
  <si>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</si>
  <si>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</si>
  <si>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</si>
  <si>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</si>
  <si>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</si>
  <si>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</si>
  <si>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</si>
  <si>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</si>
  <si>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DGOP</t>
  </si>
  <si>
    <t>FISCALIA</t>
  </si>
  <si>
    <t>DC Y F</t>
  </si>
  <si>
    <t>VIALIDAD</t>
  </si>
  <si>
    <t>DOP</t>
  </si>
  <si>
    <t>AEROP.</t>
  </si>
  <si>
    <t>CONCESIONES</t>
  </si>
  <si>
    <t>PLANEAM.</t>
  </si>
  <si>
    <t>SUBSECRET.</t>
  </si>
  <si>
    <t>DG AGUAS</t>
  </si>
  <si>
    <t>INH</t>
  </si>
  <si>
    <t>MOP</t>
  </si>
  <si>
    <t>ARQUITECT.</t>
  </si>
  <si>
    <t>DOH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</si>
  <si>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</si>
  <si>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</si>
  <si>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</si>
  <si>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</si>
  <si>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</si>
  <si>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</si>
  <si>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</si>
  <si>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</si>
  <si>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</si>
  <si>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</si>
  <si>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</si>
  <si>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</si>
  <si>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</si>
  <si>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A.P.R.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</si>
  <si>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</si>
  <si>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</si>
  <si>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</si>
  <si>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</si>
  <si>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</si>
  <si>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</si>
  <si>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</si>
  <si>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</si>
  <si>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</si>
  <si>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</si>
  <si>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</si>
  <si>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</si>
  <si>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</si>
  <si>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</si>
  <si>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</si>
  <si>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</si>
  <si>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</si>
  <si>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</si>
  <si>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</si>
  <si>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</si>
  <si>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</si>
  <si>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</si>
  <si>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suma regular + fet</t>
  </si>
  <si>
    <t>suma regular + FET</t>
  </si>
  <si>
    <t>(Miles de $ 2023)</t>
  </si>
  <si>
    <t>02-14</t>
  </si>
  <si>
    <t>IBV</t>
  </si>
  <si>
    <t>02-15</t>
  </si>
  <si>
    <t>FIDE-2023</t>
  </si>
  <si>
    <t>Al Sector Privado</t>
  </si>
  <si>
    <t>Al Gobierno Central</t>
  </si>
  <si>
    <t>A otras Entidades Públicas</t>
  </si>
  <si>
    <t>A Otras Entidades Públicas</t>
  </si>
  <si>
    <t xml:space="preserve"> 001 - I.V.A Concesiones Obras Públicas</t>
  </si>
  <si>
    <t>002 - Fondo De Infraestructura</t>
  </si>
  <si>
    <t>005 - Reintegro IVA Concesiones DGAC</t>
  </si>
  <si>
    <t>014 - Servicio Agricola y Ganadero</t>
  </si>
  <si>
    <t>015 - Servicio Nacional de Aduanas</t>
  </si>
  <si>
    <t>300 - De Programa de Infraestructura para el Buen Vivir</t>
  </si>
  <si>
    <t>301 - De Fondo De Infraestructura para el Desarrollo 2023</t>
  </si>
  <si>
    <t>TOTAL LEY</t>
  </si>
  <si>
    <t>TRANSFERENCIAS</t>
  </si>
  <si>
    <t>Subsecretaría</t>
  </si>
  <si>
    <t>Dirección General de Obras Públicas</t>
  </si>
  <si>
    <t>Fiscalía</t>
  </si>
  <si>
    <t>Dirección de Contabilidad y Finanzas</t>
  </si>
  <si>
    <t>Dirección de Arquitectura</t>
  </si>
  <si>
    <t>Dirección de Obras Hidráulicas</t>
  </si>
  <si>
    <t>Dirección de Vialidad</t>
  </si>
  <si>
    <t>Dirección de Obras Portuarias</t>
  </si>
  <si>
    <t>Dirección de Aeropuertos</t>
  </si>
  <si>
    <t>Dirección de Planeamiento</t>
  </si>
  <si>
    <t>Subdirección de Servicios Sanitarios Rurales</t>
  </si>
  <si>
    <t>Infraestructura para el Buen Vivir</t>
  </si>
  <si>
    <t>Fondo de Infraestructura para el Desarrollo - 2023</t>
  </si>
  <si>
    <t>Dirección General de Concesiones de Obras Públicas</t>
  </si>
  <si>
    <t>Dirección General de Aguas</t>
  </si>
  <si>
    <t>Instituto Nacional de Hidráulica</t>
  </si>
  <si>
    <t>Superintendencia de Servicios Sanitarios</t>
  </si>
  <si>
    <t>PRESUPUESTO VIGENTE MOP 2023 AL MES DE MARZO</t>
  </si>
  <si>
    <t>PRESUPUESTO EJECUTADO MOP 2023 AL MES DE MARZO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</si>
</sst>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General_)"/>
    <numFmt numFmtId="165" formatCode="dd/mm_)"/>
  </numFmts>
  <fonts count="59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b/>
      <sz val="12"/>
      <color indexed="10"/>
      <name val="Times New Roman"/>
      <family val="1"/>
    </font>
    <font>
      <sz val="12"/>
      <name val="Calibri"/>
      <family val="2"/>
    </font>
    <font>
      <b/>
      <sz val="12"/>
      <color indexed="10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3"/>
      <name val="Calibri"/>
      <family val="2"/>
    </font>
    <font>
      <sz val="12"/>
      <color indexed="9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b/>
      <sz val="12"/>
      <color rgb="FFFF0000"/>
      <name val="Calibri"/>
      <family val="2"/>
    </font>
    <font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5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17" borderId="0" applyNumberFormat="0" applyBorder="0" applyAlignment="0" applyProtection="0"/>
    <xf numFmtId="0" fontId="37" fillId="17" borderId="0" applyNumberFormat="0" applyBorder="0" applyAlignment="0" applyProtection="0"/>
    <xf numFmtId="0" fontId="38" fillId="18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7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1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0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</cellStyleXfs>
  <cellXfs count="128">
    <xf numFmtId="164" fontId="0" fillId="0" borderId="0" xfId="0" applyAlignment="1">
      <alignment/>
    </xf>
    <xf numFmtId="164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164" fontId="4" fillId="0" borderId="10" xfId="0" applyFont="1" applyBorder="1" applyAlignment="1">
      <alignment/>
    </xf>
    <xf numFmtId="3" fontId="4" fillId="0" borderId="0" xfId="0" applyNumberFormat="1" applyFont="1" applyAlignment="1" applyProtection="1">
      <alignment/>
      <protection/>
    </xf>
    <xf numFmtId="37" fontId="6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37" fontId="4" fillId="0" borderId="11" xfId="0" applyNumberFormat="1" applyFont="1" applyFill="1" applyBorder="1" applyAlignment="1" applyProtection="1" quotePrefix="1">
      <alignment horizontal="center"/>
      <protection/>
    </xf>
    <xf numFmtId="3" fontId="4" fillId="0" borderId="0" xfId="0" applyNumberFormat="1" applyFont="1" applyFill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3" fontId="7" fillId="0" borderId="13" xfId="0" applyNumberFormat="1" applyFont="1" applyFill="1" applyBorder="1" applyAlignment="1" applyProtection="1">
      <alignment/>
      <protection/>
    </xf>
    <xf numFmtId="3" fontId="7" fillId="0" borderId="14" xfId="0" applyNumberFormat="1" applyFont="1" applyFill="1" applyBorder="1" applyAlignment="1" applyProtection="1">
      <alignment/>
      <protection/>
    </xf>
    <xf numFmtId="3" fontId="7" fillId="0" borderId="11" xfId="0" applyNumberFormat="1" applyFont="1" applyFill="1" applyBorder="1" applyAlignment="1" applyProtection="1">
      <alignment/>
      <protection/>
    </xf>
    <xf numFmtId="164" fontId="4" fillId="0" borderId="14" xfId="0" applyFont="1" applyFill="1" applyBorder="1" applyAlignment="1">
      <alignment horizontal="center"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 horizontal="left"/>
      <protection/>
    </xf>
    <xf numFmtId="164" fontId="4" fillId="0" borderId="0" xfId="0" applyFont="1" applyFill="1" applyBorder="1" applyAlignment="1">
      <alignment/>
    </xf>
    <xf numFmtId="164" fontId="3" fillId="0" borderId="14" xfId="0" applyFont="1" applyFill="1" applyBorder="1" applyAlignment="1">
      <alignment horizontal="center"/>
    </xf>
    <xf numFmtId="164" fontId="56" fillId="0" borderId="0" xfId="0" applyFont="1" applyFill="1" applyAlignment="1">
      <alignment/>
    </xf>
    <xf numFmtId="165" fontId="2" fillId="0" borderId="0" xfId="0" applyNumberFormat="1" applyFont="1" applyFill="1" applyAlignment="1" applyProtection="1">
      <alignment/>
      <protection/>
    </xf>
    <xf numFmtId="37" fontId="3" fillId="0" borderId="11" xfId="0" applyNumberFormat="1" applyFont="1" applyFill="1" applyBorder="1" applyAlignment="1" applyProtection="1">
      <alignment horizontal="center"/>
      <protection/>
    </xf>
    <xf numFmtId="37" fontId="4" fillId="0" borderId="15" xfId="0" applyNumberFormat="1" applyFont="1" applyFill="1" applyBorder="1" applyAlignment="1" applyProtection="1" quotePrefix="1">
      <alignment horizontal="center"/>
      <protection/>
    </xf>
    <xf numFmtId="37" fontId="4" fillId="0" borderId="10" xfId="0" applyNumberFormat="1" applyFont="1" applyFill="1" applyBorder="1" applyAlignment="1" applyProtection="1">
      <alignment horizontal="left"/>
      <protection/>
    </xf>
    <xf numFmtId="164" fontId="4" fillId="0" borderId="1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5" xfId="0" applyNumberFormat="1" applyFont="1" applyFill="1" applyBorder="1" applyAlignment="1" applyProtection="1" quotePrefix="1">
      <alignment horizontal="right"/>
      <protection/>
    </xf>
    <xf numFmtId="37" fontId="4" fillId="0" borderId="0" xfId="0" applyNumberFormat="1" applyFont="1" applyFill="1" applyAlignment="1" applyProtection="1">
      <alignment horizontal="left"/>
      <protection/>
    </xf>
    <xf numFmtId="164" fontId="4" fillId="0" borderId="10" xfId="0" applyFont="1" applyFill="1" applyBorder="1" applyAlignment="1" applyProtection="1">
      <alignment horizontal="left"/>
      <protection/>
    </xf>
    <xf numFmtId="37" fontId="4" fillId="0" borderId="16" xfId="0" applyNumberFormat="1" applyFont="1" applyFill="1" applyBorder="1" applyAlignment="1" applyProtection="1" quotePrefix="1">
      <alignment horizontal="center"/>
      <protection/>
    </xf>
    <xf numFmtId="164" fontId="4" fillId="0" borderId="17" xfId="0" applyFont="1" applyFill="1" applyBorder="1" applyAlignment="1">
      <alignment/>
    </xf>
    <xf numFmtId="37" fontId="4" fillId="0" borderId="18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Alignment="1" applyProtection="1">
      <alignment horizontal="left"/>
      <protection/>
    </xf>
    <xf numFmtId="164" fontId="4" fillId="0" borderId="0" xfId="0" applyFont="1" applyFill="1" applyAlignment="1">
      <alignment/>
    </xf>
    <xf numFmtId="164" fontId="2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 horizontal="left"/>
      <protection/>
    </xf>
    <xf numFmtId="164" fontId="4" fillId="0" borderId="19" xfId="0" applyFont="1" applyFill="1" applyBorder="1" applyAlignment="1">
      <alignment/>
    </xf>
    <xf numFmtId="39" fontId="4" fillId="0" borderId="0" xfId="0" applyNumberFormat="1" applyFont="1" applyFill="1" applyAlignment="1" applyProtection="1">
      <alignment/>
      <protection/>
    </xf>
    <xf numFmtId="37" fontId="4" fillId="0" borderId="20" xfId="0" applyNumberFormat="1" applyFont="1" applyFill="1" applyBorder="1" applyAlignment="1" applyProtection="1" quotePrefix="1">
      <alignment horizontal="right"/>
      <protection/>
    </xf>
    <xf numFmtId="37" fontId="4" fillId="0" borderId="21" xfId="0" applyNumberFormat="1" applyFont="1" applyFill="1" applyBorder="1" applyAlignment="1" applyProtection="1">
      <alignment horizontal="left"/>
      <protection/>
    </xf>
    <xf numFmtId="164" fontId="56" fillId="0" borderId="0" xfId="0" applyFont="1" applyFill="1" applyAlignment="1">
      <alignment/>
    </xf>
    <xf numFmtId="164" fontId="3" fillId="0" borderId="10" xfId="0" applyFont="1" applyFill="1" applyBorder="1" applyAlignment="1">
      <alignment vertical="center"/>
    </xf>
    <xf numFmtId="37" fontId="3" fillId="0" borderId="22" xfId="0" applyNumberFormat="1" applyFont="1" applyFill="1" applyBorder="1" applyAlignment="1" applyProtection="1">
      <alignment horizontal="left" vertical="center"/>
      <protection/>
    </xf>
    <xf numFmtId="164" fontId="3" fillId="0" borderId="23" xfId="0" applyFont="1" applyFill="1" applyBorder="1" applyAlignment="1">
      <alignment vertical="center"/>
    </xf>
    <xf numFmtId="37" fontId="3" fillId="0" borderId="24" xfId="0" applyNumberFormat="1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>
      <alignment vertical="center"/>
    </xf>
    <xf numFmtId="3" fontId="3" fillId="0" borderId="12" xfId="0" applyNumberFormat="1" applyFont="1" applyFill="1" applyBorder="1" applyAlignment="1" applyProtection="1">
      <alignment vertical="center"/>
      <protection/>
    </xf>
    <xf numFmtId="37" fontId="4" fillId="0" borderId="12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164" fontId="4" fillId="0" borderId="0" xfId="0" applyFont="1" applyFill="1" applyAlignment="1">
      <alignment vertical="center"/>
    </xf>
    <xf numFmtId="164" fontId="3" fillId="0" borderId="22" xfId="0" applyFont="1" applyFill="1" applyBorder="1" applyAlignment="1">
      <alignment vertical="center"/>
    </xf>
    <xf numFmtId="3" fontId="7" fillId="0" borderId="12" xfId="0" applyNumberFormat="1" applyFont="1" applyFill="1" applyBorder="1" applyAlignment="1" applyProtection="1">
      <alignment/>
      <protection/>
    </xf>
    <xf numFmtId="164" fontId="4" fillId="0" borderId="14" xfId="0" applyFont="1" applyFill="1" applyBorder="1" applyAlignment="1">
      <alignment horizontal="center" wrapText="1"/>
    </xf>
    <xf numFmtId="37" fontId="6" fillId="33" borderId="0" xfId="0" applyNumberFormat="1" applyFont="1" applyFill="1" applyAlignment="1" applyProtection="1">
      <alignment/>
      <protection/>
    </xf>
    <xf numFmtId="37" fontId="4" fillId="33" borderId="12" xfId="0" applyNumberFormat="1" applyFont="1" applyFill="1" applyBorder="1" applyAlignment="1" applyProtection="1">
      <alignment vertical="center"/>
      <protection/>
    </xf>
    <xf numFmtId="41" fontId="4" fillId="34" borderId="0" xfId="66" applyFont="1" applyFill="1" applyAlignment="1">
      <alignment/>
    </xf>
    <xf numFmtId="164" fontId="4" fillId="34" borderId="0" xfId="0" applyFont="1" applyFill="1" applyAlignment="1">
      <alignment/>
    </xf>
    <xf numFmtId="164" fontId="4" fillId="35" borderId="14" xfId="0" applyFont="1" applyFill="1" applyBorder="1" applyAlignment="1">
      <alignment horizontal="center"/>
    </xf>
    <xf numFmtId="37" fontId="4" fillId="35" borderId="11" xfId="0" applyNumberFormat="1" applyFont="1" applyFill="1" applyBorder="1" applyAlignment="1" applyProtection="1" quotePrefix="1">
      <alignment horizontal="center"/>
      <protection/>
    </xf>
    <xf numFmtId="3" fontId="3" fillId="35" borderId="12" xfId="0" applyNumberFormat="1" applyFont="1" applyFill="1" applyBorder="1" applyAlignment="1" applyProtection="1">
      <alignment vertical="center"/>
      <protection/>
    </xf>
    <xf numFmtId="37" fontId="4" fillId="0" borderId="17" xfId="0" applyNumberFormat="1" applyFont="1" applyFill="1" applyBorder="1" applyAlignment="1" applyProtection="1">
      <alignment/>
      <protection/>
    </xf>
    <xf numFmtId="37" fontId="6" fillId="33" borderId="17" xfId="0" applyNumberFormat="1" applyFont="1" applyFill="1" applyBorder="1" applyAlignment="1" applyProtection="1">
      <alignment/>
      <protection/>
    </xf>
    <xf numFmtId="164" fontId="26" fillId="0" borderId="0" xfId="0" applyFont="1" applyFill="1" applyAlignment="1">
      <alignment/>
    </xf>
    <xf numFmtId="164" fontId="57" fillId="0" borderId="0" xfId="0" applyFont="1" applyFill="1" applyAlignment="1">
      <alignment/>
    </xf>
    <xf numFmtId="164" fontId="28" fillId="0" borderId="0" xfId="0" applyFont="1" applyFill="1" applyAlignment="1">
      <alignment/>
    </xf>
    <xf numFmtId="41" fontId="26" fillId="0" borderId="0" xfId="66" applyFont="1" applyFill="1" applyAlignment="1">
      <alignment/>
    </xf>
    <xf numFmtId="164" fontId="29" fillId="0" borderId="0" xfId="0" applyFont="1" applyFill="1" applyAlignment="1" applyProtection="1">
      <alignment horizontal="left"/>
      <protection/>
    </xf>
    <xf numFmtId="164" fontId="26" fillId="0" borderId="0" xfId="0" applyFont="1" applyFill="1" applyAlignment="1">
      <alignment/>
    </xf>
    <xf numFmtId="164" fontId="29" fillId="0" borderId="0" xfId="0" applyFont="1" applyFill="1" applyAlignment="1">
      <alignment/>
    </xf>
    <xf numFmtId="37" fontId="29" fillId="0" borderId="0" xfId="0" applyNumberFormat="1" applyFont="1" applyFill="1" applyAlignment="1" applyProtection="1">
      <alignment horizontal="left"/>
      <protection/>
    </xf>
    <xf numFmtId="37" fontId="26" fillId="0" borderId="0" xfId="0" applyNumberFormat="1" applyFont="1" applyFill="1" applyAlignment="1" applyProtection="1">
      <alignment horizontal="left"/>
      <protection/>
    </xf>
    <xf numFmtId="164" fontId="26" fillId="0" borderId="0" xfId="0" applyFont="1" applyFill="1" applyBorder="1" applyAlignment="1">
      <alignment/>
    </xf>
    <xf numFmtId="164" fontId="30" fillId="0" borderId="10" xfId="0" applyFont="1" applyFill="1" applyBorder="1" applyAlignment="1">
      <alignment vertical="center"/>
    </xf>
    <xf numFmtId="37" fontId="30" fillId="0" borderId="22" xfId="0" applyNumberFormat="1" applyFont="1" applyFill="1" applyBorder="1" applyAlignment="1" applyProtection="1">
      <alignment horizontal="left" vertical="center"/>
      <protection/>
    </xf>
    <xf numFmtId="164" fontId="30" fillId="0" borderId="23" xfId="0" applyFont="1" applyFill="1" applyBorder="1" applyAlignment="1">
      <alignment vertical="center"/>
    </xf>
    <xf numFmtId="37" fontId="30" fillId="0" borderId="24" xfId="0" applyNumberFormat="1" applyFont="1" applyFill="1" applyBorder="1" applyAlignment="1" applyProtection="1">
      <alignment horizontal="center" vertical="center"/>
      <protection/>
    </xf>
    <xf numFmtId="164" fontId="30" fillId="0" borderId="0" xfId="0" applyFont="1" applyFill="1" applyBorder="1" applyAlignment="1">
      <alignment vertical="center"/>
    </xf>
    <xf numFmtId="3" fontId="30" fillId="0" borderId="12" xfId="0" applyNumberFormat="1" applyFont="1" applyFill="1" applyBorder="1" applyAlignment="1" applyProtection="1">
      <alignment vertical="center"/>
      <protection/>
    </xf>
    <xf numFmtId="37" fontId="31" fillId="0" borderId="15" xfId="0" applyNumberFormat="1" applyFont="1" applyFill="1" applyBorder="1" applyAlignment="1" applyProtection="1">
      <alignment vertical="center"/>
      <protection/>
    </xf>
    <xf numFmtId="37" fontId="31" fillId="0" borderId="24" xfId="0" applyNumberFormat="1" applyFont="1" applyFill="1" applyBorder="1" applyAlignment="1" applyProtection="1">
      <alignment vertical="center"/>
      <protection/>
    </xf>
    <xf numFmtId="37" fontId="31" fillId="0" borderId="0" xfId="0" applyNumberFormat="1" applyFont="1" applyFill="1" applyAlignment="1" applyProtection="1">
      <alignment vertical="center"/>
      <protection/>
    </xf>
    <xf numFmtId="164" fontId="31" fillId="0" borderId="0" xfId="0" applyFont="1" applyFill="1" applyAlignment="1">
      <alignment vertical="center"/>
    </xf>
    <xf numFmtId="164" fontId="26" fillId="0" borderId="10" xfId="0" applyFont="1" applyFill="1" applyBorder="1" applyAlignment="1">
      <alignment/>
    </xf>
    <xf numFmtId="37" fontId="26" fillId="0" borderId="15" xfId="0" applyNumberFormat="1" applyFont="1" applyFill="1" applyBorder="1" applyAlignment="1" applyProtection="1">
      <alignment/>
      <protection/>
    </xf>
    <xf numFmtId="37" fontId="31" fillId="0" borderId="0" xfId="0" applyNumberFormat="1" applyFont="1" applyFill="1" applyAlignment="1" applyProtection="1">
      <alignment/>
      <protection/>
    </xf>
    <xf numFmtId="37" fontId="26" fillId="0" borderId="0" xfId="0" applyNumberFormat="1" applyFont="1" applyFill="1" applyBorder="1" applyAlignment="1" applyProtection="1">
      <alignment/>
      <protection/>
    </xf>
    <xf numFmtId="37" fontId="28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0" fillId="0" borderId="22" xfId="0" applyFont="1" applyFill="1" applyBorder="1" applyAlignment="1">
      <alignment vertical="center"/>
    </xf>
    <xf numFmtId="37" fontId="31" fillId="0" borderId="22" xfId="0" applyNumberFormat="1" applyFont="1" applyFill="1" applyBorder="1" applyAlignment="1" applyProtection="1">
      <alignment vertical="center"/>
      <protection/>
    </xf>
    <xf numFmtId="37" fontId="31" fillId="0" borderId="0" xfId="0" applyNumberFormat="1" applyFont="1" applyFill="1" applyBorder="1" applyAlignment="1" applyProtection="1">
      <alignment vertical="center"/>
      <protection/>
    </xf>
    <xf numFmtId="37" fontId="26" fillId="0" borderId="0" xfId="0" applyNumberFormat="1" applyFont="1" applyFill="1" applyAlignment="1" applyProtection="1">
      <alignment/>
      <protection/>
    </xf>
    <xf numFmtId="3" fontId="26" fillId="0" borderId="0" xfId="0" applyNumberFormat="1" applyFont="1" applyFill="1" applyAlignment="1" applyProtection="1">
      <alignment/>
      <protection/>
    </xf>
    <xf numFmtId="37" fontId="28" fillId="0" borderId="0" xfId="0" applyNumberFormat="1" applyFont="1" applyFill="1" applyAlignment="1" applyProtection="1">
      <alignment/>
      <protection/>
    </xf>
    <xf numFmtId="164" fontId="31" fillId="0" borderId="0" xfId="0" applyFont="1" applyFill="1" applyAlignment="1" applyProtection="1">
      <alignment horizontal="left"/>
      <protection/>
    </xf>
    <xf numFmtId="164" fontId="31" fillId="0" borderId="0" xfId="0" applyFont="1" applyFill="1" applyAlignment="1">
      <alignment/>
    </xf>
    <xf numFmtId="164" fontId="31" fillId="0" borderId="0" xfId="0" applyFont="1" applyFill="1" applyBorder="1" applyAlignment="1">
      <alignment/>
    </xf>
    <xf numFmtId="165" fontId="31" fillId="0" borderId="0" xfId="0" applyNumberFormat="1" applyFont="1" applyFill="1" applyAlignment="1" applyProtection="1">
      <alignment/>
      <protection/>
    </xf>
    <xf numFmtId="37" fontId="31" fillId="0" borderId="11" xfId="0" applyNumberFormat="1" applyFont="1" applyFill="1" applyBorder="1" applyAlignment="1" applyProtection="1" quotePrefix="1">
      <alignment horizontal="center"/>
      <protection/>
    </xf>
    <xf numFmtId="37" fontId="30" fillId="0" borderId="11" xfId="0" applyNumberFormat="1" applyFont="1" applyFill="1" applyBorder="1" applyAlignment="1" applyProtection="1">
      <alignment horizontal="center"/>
      <protection/>
    </xf>
    <xf numFmtId="37" fontId="31" fillId="0" borderId="15" xfId="0" applyNumberFormat="1" applyFont="1" applyFill="1" applyBorder="1" applyAlignment="1" applyProtection="1" quotePrefix="1">
      <alignment horizontal="center"/>
      <protection/>
    </xf>
    <xf numFmtId="37" fontId="31" fillId="0" borderId="10" xfId="0" applyNumberFormat="1" applyFont="1" applyFill="1" applyBorder="1" applyAlignment="1" applyProtection="1">
      <alignment horizontal="left"/>
      <protection/>
    </xf>
    <xf numFmtId="3" fontId="31" fillId="0" borderId="13" xfId="0" applyNumberFormat="1" applyFont="1" applyFill="1" applyBorder="1" applyAlignment="1" applyProtection="1">
      <alignment/>
      <protection/>
    </xf>
    <xf numFmtId="37" fontId="31" fillId="0" borderId="16" xfId="0" applyNumberFormat="1" applyFont="1" applyFill="1" applyBorder="1" applyAlignment="1" applyProtection="1" quotePrefix="1">
      <alignment horizontal="center"/>
      <protection/>
    </xf>
    <xf numFmtId="164" fontId="31" fillId="0" borderId="17" xfId="0" applyFont="1" applyFill="1" applyBorder="1" applyAlignment="1">
      <alignment/>
    </xf>
    <xf numFmtId="37" fontId="31" fillId="0" borderId="18" xfId="0" applyNumberFormat="1" applyFont="1" applyFill="1" applyBorder="1" applyAlignment="1" applyProtection="1">
      <alignment horizontal="left"/>
      <protection/>
    </xf>
    <xf numFmtId="3" fontId="31" fillId="0" borderId="11" xfId="0" applyNumberFormat="1" applyFont="1" applyFill="1" applyBorder="1" applyAlignment="1" applyProtection="1">
      <alignment/>
      <protection/>
    </xf>
    <xf numFmtId="37" fontId="31" fillId="0" borderId="15" xfId="0" applyNumberFormat="1" applyFont="1" applyFill="1" applyBorder="1" applyAlignment="1" applyProtection="1" quotePrefix="1">
      <alignment horizontal="right"/>
      <protection/>
    </xf>
    <xf numFmtId="164" fontId="31" fillId="0" borderId="10" xfId="0" applyFont="1" applyFill="1" applyBorder="1" applyAlignment="1" applyProtection="1">
      <alignment horizontal="left"/>
      <protection/>
    </xf>
    <xf numFmtId="37" fontId="31" fillId="0" borderId="20" xfId="0" applyNumberFormat="1" applyFont="1" applyFill="1" applyBorder="1" applyAlignment="1" applyProtection="1" quotePrefix="1">
      <alignment horizontal="right"/>
      <protection/>
    </xf>
    <xf numFmtId="164" fontId="31" fillId="0" borderId="19" xfId="0" applyFont="1" applyFill="1" applyBorder="1" applyAlignment="1">
      <alignment/>
    </xf>
    <xf numFmtId="37" fontId="31" fillId="0" borderId="21" xfId="0" applyNumberFormat="1" applyFont="1" applyFill="1" applyBorder="1" applyAlignment="1" applyProtection="1">
      <alignment horizontal="left"/>
      <protection/>
    </xf>
    <xf numFmtId="3" fontId="31" fillId="0" borderId="14" xfId="0" applyNumberFormat="1" applyFont="1" applyFill="1" applyBorder="1" applyAlignment="1" applyProtection="1">
      <alignment/>
      <protection/>
    </xf>
    <xf numFmtId="3" fontId="31" fillId="0" borderId="12" xfId="0" applyNumberFormat="1" applyFont="1" applyFill="1" applyBorder="1" applyAlignment="1" applyProtection="1">
      <alignment/>
      <protection/>
    </xf>
    <xf numFmtId="164" fontId="31" fillId="0" borderId="18" xfId="0" applyFont="1" applyFill="1" applyBorder="1" applyAlignment="1" applyProtection="1">
      <alignment horizontal="left"/>
      <protection/>
    </xf>
    <xf numFmtId="164" fontId="30" fillId="0" borderId="14" xfId="0" applyFont="1" applyFill="1" applyBorder="1" applyAlignment="1">
      <alignment horizontal="center" vertical="center"/>
    </xf>
    <xf numFmtId="164" fontId="58" fillId="0" borderId="0" xfId="0" applyFont="1" applyFill="1" applyAlignment="1">
      <alignment/>
    </xf>
    <xf numFmtId="37" fontId="26" fillId="0" borderId="0" xfId="0" applyNumberFormat="1" applyFont="1" applyFill="1" applyAlignment="1" applyProtection="1">
      <alignment vertical="center"/>
      <protection/>
    </xf>
    <xf numFmtId="164" fontId="34" fillId="0" borderId="10" xfId="0" applyFont="1" applyFill="1" applyBorder="1" applyAlignment="1">
      <alignment vertical="center"/>
    </xf>
    <xf numFmtId="3" fontId="34" fillId="0" borderId="12" xfId="0" applyNumberFormat="1" applyFont="1" applyFill="1" applyBorder="1" applyAlignment="1" applyProtection="1">
      <alignment vertical="center"/>
      <protection/>
    </xf>
    <xf numFmtId="37" fontId="26" fillId="0" borderId="12" xfId="0" applyNumberFormat="1" applyFont="1" applyFill="1" applyBorder="1" applyAlignment="1" applyProtection="1">
      <alignment vertical="center"/>
      <protection/>
    </xf>
    <xf numFmtId="164" fontId="26" fillId="0" borderId="0" xfId="0" applyFont="1" applyFill="1" applyAlignment="1">
      <alignment vertical="center"/>
    </xf>
    <xf numFmtId="39" fontId="26" fillId="0" borderId="0" xfId="0" applyNumberFormat="1" applyFont="1" applyFill="1" applyAlignment="1" applyProtection="1">
      <alignment/>
      <protection/>
    </xf>
    <xf numFmtId="164" fontId="35" fillId="0" borderId="14" xfId="0" applyFont="1" applyFill="1" applyBorder="1" applyAlignment="1">
      <alignment horizontal="center" vertical="center" wrapText="1"/>
    </xf>
    <xf numFmtId="164" fontId="30" fillId="0" borderId="0" xfId="0" applyFont="1" applyFill="1" applyAlignment="1">
      <alignment horizontal="center"/>
    </xf>
    <xf numFmtId="164" fontId="36" fillId="0" borderId="0" xfId="0" applyFont="1" applyFill="1" applyAlignment="1">
      <alignment horizontal="center"/>
    </xf>
    <xf numFmtId="164" fontId="56" fillId="34" borderId="0" xfId="0" applyFont="1" applyFill="1" applyAlignment="1">
      <alignment horizontal="center"/>
    </xf>
  </cellXfs>
  <cellStyles count="7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o" xfId="51"/>
    <cellStyle name="Cálculo" xfId="52"/>
    <cellStyle name="Celda de comprobación" xfId="53"/>
    <cellStyle name="Celda vinculada" xfId="54"/>
    <cellStyle name="Encabezado 1" xfId="55"/>
    <cellStyle name="Encabezado 4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  <cellStyle name="Entrada" xfId="63"/>
    <cellStyle name="Incorrecto" xfId="64"/>
    <cellStyle name="Comma" xfId="65"/>
    <cellStyle name="Comma [0]" xfId="66"/>
    <cellStyle name="Currency" xfId="67"/>
    <cellStyle name="Currency [0]" xfId="68"/>
    <cellStyle name="Neutral" xfId="69"/>
    <cellStyle name="Neutral 2" xfId="70"/>
    <cellStyle name="Normal 2" xfId="71"/>
    <cellStyle name="Normal 3" xfId="72"/>
    <cellStyle name="Notas" xfId="73"/>
    <cellStyle name="Notas 2" xfId="74"/>
    <cellStyle name="Notas 3" xfId="75"/>
    <cellStyle name="Percent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ítulo 4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K113"/>
  <sheetViews>
    <sheetView tabSelected="1" zoomScale="50" zoomScaleNormal="50" zoomScalePageLayoutView="0" workbookViewId="0" topLeftCell="A1">
      <selection activeCell="S13" sqref="S13"/>
    </sheetView>
  </sheetViews>
  <sheetFormatPr defaultColWidth="9.625" defaultRowHeight="18" customHeight="1"/>
  <cols>
    <col min="1" max="1" width="1.875" style="63" customWidth="1"/>
    <col min="2" max="2" width="7.25390625" style="63" customWidth="1"/>
    <col min="3" max="3" width="0.875" style="63" customWidth="1"/>
    <col min="4" max="4" width="74.375" style="63" customWidth="1"/>
    <col min="5" max="5" width="1.875" style="63" customWidth="1"/>
    <col min="6" max="6" width="20.25390625" style="63" customWidth="1"/>
    <col min="7" max="7" width="19.125" style="63" customWidth="1"/>
    <col min="8" max="9" width="18.375" style="63" customWidth="1"/>
    <col min="10" max="22" width="20.25390625" style="63" customWidth="1"/>
    <col min="23" max="23" width="25.625" style="63" bestFit="1" customWidth="1"/>
    <col min="24" max="24" width="20.25390625" style="63" customWidth="1"/>
    <col min="25" max="25" width="20.25390625" style="63" hidden="1" customWidth="1"/>
    <col min="26" max="26" width="2.50390625" style="63" customWidth="1"/>
    <col min="27" max="27" width="18.375" style="63" hidden="1" customWidth="1"/>
    <col min="28" max="28" width="18.625" style="63" hidden="1" customWidth="1"/>
    <col min="29" max="29" width="17.125" style="65" hidden="1" customWidth="1"/>
    <col min="30" max="30" width="9.625" style="63" hidden="1" customWidth="1"/>
    <col min="31" max="31" width="19.25390625" style="63" hidden="1" customWidth="1"/>
    <col min="32" max="32" width="9.625" style="63" hidden="1" customWidth="1"/>
    <col min="33" max="33" width="23.375" style="63" hidden="1" customWidth="1"/>
    <col min="34" max="35" width="9.625" style="63" hidden="1" customWidth="1"/>
    <col min="36" max="36" width="17.375" style="63" hidden="1" customWidth="1"/>
    <col min="37" max="37" width="9.625" style="63" hidden="1" customWidth="1"/>
    <col min="38" max="16384" width="9.625" style="63" customWidth="1"/>
  </cols>
  <sheetData>
    <row r="1" ht="18" customHeight="1">
      <c r="P1" s="64"/>
    </row>
    <row r="2" spans="2:25" ht="18" customHeight="1">
      <c r="B2" s="67"/>
      <c r="F2" s="68"/>
      <c r="G2" s="68"/>
      <c r="H2" s="68"/>
      <c r="I2" s="68"/>
      <c r="J2" s="68"/>
      <c r="K2" s="68"/>
      <c r="L2" s="126" t="s">
        <v>140</v>
      </c>
      <c r="M2" s="126"/>
      <c r="N2" s="126"/>
      <c r="O2" s="126"/>
      <c r="P2" s="126"/>
      <c r="Q2" s="68"/>
      <c r="R2" s="68"/>
      <c r="S2" s="68"/>
      <c r="T2" s="68"/>
      <c r="U2" s="68"/>
      <c r="V2" s="68"/>
      <c r="W2" s="68"/>
      <c r="X2" s="68"/>
      <c r="Y2" s="68"/>
    </row>
    <row r="3" spans="2:25" ht="18" customHeight="1">
      <c r="B3" s="67"/>
      <c r="F3" s="69"/>
      <c r="G3" s="69"/>
      <c r="H3" s="69"/>
      <c r="I3" s="69"/>
      <c r="J3" s="69"/>
      <c r="K3" s="69"/>
      <c r="L3" s="125" t="s">
        <v>105</v>
      </c>
      <c r="M3" s="125"/>
      <c r="N3" s="125"/>
      <c r="O3" s="125"/>
      <c r="P3" s="125"/>
      <c r="Q3" s="69"/>
      <c r="R3" s="69"/>
      <c r="S3" s="69"/>
      <c r="T3" s="69"/>
      <c r="U3" s="69"/>
      <c r="V3" s="69"/>
      <c r="W3" s="69"/>
      <c r="X3" s="69"/>
      <c r="Y3" s="69"/>
    </row>
    <row r="4" spans="2:25" ht="18" customHeight="1">
      <c r="B4" s="70"/>
      <c r="U4" s="64"/>
      <c r="V4" s="64"/>
      <c r="W4" s="64"/>
      <c r="X4" s="64"/>
      <c r="Y4" s="64"/>
    </row>
    <row r="5" spans="2:25" ht="18" customHeight="1">
      <c r="B5" s="70"/>
      <c r="Y5" s="64"/>
    </row>
    <row r="6" spans="2:24" ht="18" customHeight="1">
      <c r="B6" s="71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</row>
    <row r="7" spans="2:27" ht="101.25" customHeight="1">
      <c r="B7" s="95"/>
      <c r="C7" s="96"/>
      <c r="D7" s="96"/>
      <c r="E7" s="97"/>
      <c r="F7" s="124" t="s">
        <v>123</v>
      </c>
      <c r="G7" s="124" t="s">
        <v>124</v>
      </c>
      <c r="H7" s="124" t="s">
        <v>125</v>
      </c>
      <c r="I7" s="124" t="s">
        <v>126</v>
      </c>
      <c r="J7" s="124" t="s">
        <v>127</v>
      </c>
      <c r="K7" s="124" t="s">
        <v>128</v>
      </c>
      <c r="L7" s="124" t="s">
        <v>129</v>
      </c>
      <c r="M7" s="124" t="s">
        <v>130</v>
      </c>
      <c r="N7" s="124" t="s">
        <v>131</v>
      </c>
      <c r="O7" s="124" t="s">
        <v>132</v>
      </c>
      <c r="P7" s="124" t="s">
        <v>133</v>
      </c>
      <c r="Q7" s="124" t="s">
        <v>134</v>
      </c>
      <c r="R7" s="124" t="s">
        <v>135</v>
      </c>
      <c r="S7" s="124" t="s">
        <v>136</v>
      </c>
      <c r="T7" s="124" t="s">
        <v>137</v>
      </c>
      <c r="U7" s="124" t="s">
        <v>138</v>
      </c>
      <c r="V7" s="124" t="s">
        <v>139</v>
      </c>
      <c r="W7" s="116" t="s">
        <v>122</v>
      </c>
      <c r="X7" s="116" t="s">
        <v>50</v>
      </c>
      <c r="Y7" s="116" t="s">
        <v>121</v>
      </c>
      <c r="AA7" s="63" t="s">
        <v>69</v>
      </c>
    </row>
    <row r="8" spans="2:29" ht="18" customHeight="1">
      <c r="B8" s="98"/>
      <c r="C8" s="96"/>
      <c r="D8" s="96"/>
      <c r="E8" s="97"/>
      <c r="F8" s="99" t="s">
        <v>91</v>
      </c>
      <c r="G8" s="99" t="s">
        <v>81</v>
      </c>
      <c r="H8" s="99" t="s">
        <v>82</v>
      </c>
      <c r="I8" s="99" t="s">
        <v>83</v>
      </c>
      <c r="J8" s="99" t="s">
        <v>84</v>
      </c>
      <c r="K8" s="99" t="s">
        <v>85</v>
      </c>
      <c r="L8" s="99" t="s">
        <v>86</v>
      </c>
      <c r="M8" s="99" t="s">
        <v>87</v>
      </c>
      <c r="N8" s="99" t="s">
        <v>88</v>
      </c>
      <c r="O8" s="99" t="s">
        <v>89</v>
      </c>
      <c r="P8" s="99" t="s">
        <v>90</v>
      </c>
      <c r="Q8" s="99" t="s">
        <v>106</v>
      </c>
      <c r="R8" s="99" t="s">
        <v>108</v>
      </c>
      <c r="S8" s="99" t="s">
        <v>99</v>
      </c>
      <c r="T8" s="99" t="s">
        <v>92</v>
      </c>
      <c r="U8" s="99" t="s">
        <v>93</v>
      </c>
      <c r="V8" s="99" t="s">
        <v>94</v>
      </c>
      <c r="W8" s="100" t="s">
        <v>64</v>
      </c>
      <c r="X8" s="100" t="s">
        <v>64</v>
      </c>
      <c r="Y8" s="100" t="s">
        <v>64</v>
      </c>
      <c r="AA8" s="63" t="s">
        <v>70</v>
      </c>
      <c r="AC8" s="65" t="s">
        <v>103</v>
      </c>
    </row>
    <row r="9" spans="1:37" s="82" customFormat="1" ht="24.75" customHeight="1">
      <c r="A9" s="73"/>
      <c r="B9" s="74" t="s">
        <v>0</v>
      </c>
      <c r="C9" s="75"/>
      <c r="D9" s="76" t="s">
        <v>1</v>
      </c>
      <c r="E9" s="77"/>
      <c r="F9" s="78">
        <f>+SUM(F10:F14,F19:F22)+F32+F33</f>
        <v>27411991</v>
      </c>
      <c r="G9" s="78">
        <f>+SUM(G10:G14,G19:G22)+G32+G33</f>
        <v>8128381</v>
      </c>
      <c r="H9" s="78">
        <f aca="true" t="shared" si="0" ref="H9:T9">+SUM(H10:H14,H19:H22)+H32+H33</f>
        <v>3730133</v>
      </c>
      <c r="I9" s="78">
        <f t="shared" si="0"/>
        <v>9551042</v>
      </c>
      <c r="J9" s="78">
        <f t="shared" si="0"/>
        <v>50291574</v>
      </c>
      <c r="K9" s="78">
        <f t="shared" si="0"/>
        <v>313188229</v>
      </c>
      <c r="L9" s="78">
        <f t="shared" si="0"/>
        <v>2063541052</v>
      </c>
      <c r="M9" s="78">
        <f t="shared" si="0"/>
        <v>126726373</v>
      </c>
      <c r="N9" s="78">
        <f t="shared" si="0"/>
        <v>142614030</v>
      </c>
      <c r="O9" s="78">
        <f t="shared" si="0"/>
        <v>6890677</v>
      </c>
      <c r="P9" s="78">
        <f t="shared" si="0"/>
        <v>325336094</v>
      </c>
      <c r="Q9" s="78">
        <f t="shared" si="0"/>
        <v>403202540</v>
      </c>
      <c r="R9" s="78">
        <f t="shared" si="0"/>
        <v>1668858555</v>
      </c>
      <c r="S9" s="78">
        <f t="shared" si="0"/>
        <v>1067462072</v>
      </c>
      <c r="T9" s="78">
        <f t="shared" si="0"/>
        <v>40305395</v>
      </c>
      <c r="U9" s="78">
        <f>+SUM(U10:U14,U19:U22)+U32+U33</f>
        <v>2768126</v>
      </c>
      <c r="V9" s="78">
        <f>+SUM(V10:V14,V19:V22)+V32+V33</f>
        <v>14352365</v>
      </c>
      <c r="W9" s="78">
        <f>+SUM(W10:W14,W19:W22)+W32+W33</f>
        <v>1563722834</v>
      </c>
      <c r="X9" s="78">
        <f>+SUM(X10:X14,X19:X22)+X32+X33</f>
        <v>4710635795</v>
      </c>
      <c r="Y9" s="78">
        <f>+SUM(Y10:Y14,Y19:Y22)+Y32+Y33</f>
        <v>6274358629</v>
      </c>
      <c r="Z9" s="79"/>
      <c r="AA9" s="80">
        <f>SUM(AA11,AA10,AA12,AA13,AA14,AA19,AA20,AA21,AA22,AA33,AA32)</f>
        <v>6257238138</v>
      </c>
      <c r="AB9" s="80" t="e">
        <f>SUM(AB11,AB10,AB12,AB13,AB14,AB19,AB20,AB21,AB22,AB33,AB32)</f>
        <v>#REF!</v>
      </c>
      <c r="AC9" s="80" t="e">
        <f>SUM(AC11,AC10,AC12,AC13,AC14,AC19,AC20,AC21,AC22,AC33,AC32)</f>
        <v>#REF!</v>
      </c>
      <c r="AD9" s="81"/>
      <c r="AE9" s="81">
        <f>+Y9-U9-V9</f>
        <v>6257238138</v>
      </c>
      <c r="AF9" s="81"/>
      <c r="AG9" s="81" t="e">
        <f>+AE9+#REF!</f>
        <v>#REF!</v>
      </c>
      <c r="AH9" s="81"/>
      <c r="AI9" s="81"/>
      <c r="AJ9" s="81"/>
      <c r="AK9" s="81"/>
    </row>
    <row r="10" spans="1:37" s="72" customFormat="1" ht="22.5" customHeight="1">
      <c r="A10" s="83"/>
      <c r="B10" s="101" t="s">
        <v>37</v>
      </c>
      <c r="C10" s="97"/>
      <c r="D10" s="102" t="s">
        <v>14</v>
      </c>
      <c r="E10" s="97"/>
      <c r="F10" s="103">
        <v>10</v>
      </c>
      <c r="G10" s="103">
        <v>5</v>
      </c>
      <c r="H10" s="103">
        <v>2</v>
      </c>
      <c r="I10" s="103">
        <v>3</v>
      </c>
      <c r="J10" s="103">
        <v>10</v>
      </c>
      <c r="K10" s="103">
        <v>10</v>
      </c>
      <c r="L10" s="103">
        <v>10</v>
      </c>
      <c r="M10" s="103">
        <v>10</v>
      </c>
      <c r="N10" s="103">
        <v>10</v>
      </c>
      <c r="O10" s="103">
        <v>10</v>
      </c>
      <c r="P10" s="103">
        <v>10</v>
      </c>
      <c r="Q10" s="103">
        <v>1306933</v>
      </c>
      <c r="R10" s="103"/>
      <c r="S10" s="103">
        <v>479432</v>
      </c>
      <c r="T10" s="103">
        <v>10</v>
      </c>
      <c r="U10" s="103">
        <v>10</v>
      </c>
      <c r="V10" s="103">
        <v>10</v>
      </c>
      <c r="W10" s="103">
        <f>+Q10</f>
        <v>1306933</v>
      </c>
      <c r="X10" s="103">
        <f>+Y10-W10</f>
        <v>479552</v>
      </c>
      <c r="Y10" s="103">
        <f>SUM(F10:V10)</f>
        <v>1786485</v>
      </c>
      <c r="Z10" s="84"/>
      <c r="AA10" s="85">
        <f>+Y10-V10-U10</f>
        <v>1786465</v>
      </c>
      <c r="AB10" s="86"/>
      <c r="AC10" s="87">
        <f aca="true" t="shared" si="1" ref="AC10:AC33">SUM(AA10:AB10)</f>
        <v>1786465</v>
      </c>
      <c r="AD10" s="86"/>
      <c r="AE10" s="86"/>
      <c r="AF10" s="86"/>
      <c r="AG10" s="86"/>
      <c r="AH10" s="86"/>
      <c r="AI10" s="86"/>
      <c r="AJ10" s="86"/>
      <c r="AK10" s="86"/>
    </row>
    <row r="11" spans="1:37" s="72" customFormat="1" ht="22.5" customHeight="1">
      <c r="A11" s="83"/>
      <c r="B11" s="101" t="s">
        <v>21</v>
      </c>
      <c r="C11" s="97"/>
      <c r="D11" s="102" t="s">
        <v>22</v>
      </c>
      <c r="E11" s="97"/>
      <c r="F11" s="103">
        <v>17762</v>
      </c>
      <c r="G11" s="103">
        <v>0</v>
      </c>
      <c r="H11" s="103">
        <v>872</v>
      </c>
      <c r="I11" s="103">
        <v>9539</v>
      </c>
      <c r="J11" s="103">
        <v>29713</v>
      </c>
      <c r="K11" s="103">
        <v>15309</v>
      </c>
      <c r="L11" s="103">
        <v>106300</v>
      </c>
      <c r="M11" s="103">
        <v>8840</v>
      </c>
      <c r="N11" s="103">
        <v>7441</v>
      </c>
      <c r="O11" s="103">
        <v>2412</v>
      </c>
      <c r="P11" s="103">
        <v>0</v>
      </c>
      <c r="Q11" s="103"/>
      <c r="R11" s="103"/>
      <c r="S11" s="103"/>
      <c r="T11" s="103">
        <v>5528</v>
      </c>
      <c r="U11" s="103">
        <v>3083</v>
      </c>
      <c r="V11" s="103"/>
      <c r="W11" s="103">
        <v>0</v>
      </c>
      <c r="X11" s="103">
        <f aca="true" t="shared" si="2" ref="X11:X31">+Y11-W11</f>
        <v>206799</v>
      </c>
      <c r="Y11" s="103">
        <f>SUM(F11:V11)</f>
        <v>206799</v>
      </c>
      <c r="Z11" s="86"/>
      <c r="AA11" s="85">
        <f>+Y11-V11-U11</f>
        <v>203716</v>
      </c>
      <c r="AB11" s="86"/>
      <c r="AC11" s="87">
        <f t="shared" si="1"/>
        <v>203716</v>
      </c>
      <c r="AD11" s="86"/>
      <c r="AE11" s="86"/>
      <c r="AF11" s="86"/>
      <c r="AG11" s="86"/>
      <c r="AH11" s="86"/>
      <c r="AI11" s="86"/>
      <c r="AJ11" s="86"/>
      <c r="AK11" s="86"/>
    </row>
    <row r="12" spans="1:37" s="72" customFormat="1" ht="22.5" customHeight="1">
      <c r="A12" s="83"/>
      <c r="B12" s="101" t="s">
        <v>23</v>
      </c>
      <c r="C12" s="97"/>
      <c r="D12" s="102" t="s">
        <v>24</v>
      </c>
      <c r="E12" s="97"/>
      <c r="F12" s="103"/>
      <c r="G12" s="103"/>
      <c r="H12" s="103"/>
      <c r="I12" s="103"/>
      <c r="J12" s="103">
        <v>501</v>
      </c>
      <c r="K12" s="103">
        <v>2126</v>
      </c>
      <c r="L12" s="103">
        <v>9636668</v>
      </c>
      <c r="M12" s="103"/>
      <c r="N12" s="103">
        <v>1063</v>
      </c>
      <c r="O12" s="103"/>
      <c r="P12" s="103"/>
      <c r="Q12" s="103"/>
      <c r="R12" s="103"/>
      <c r="S12" s="103">
        <v>30506179</v>
      </c>
      <c r="T12" s="103"/>
      <c r="U12" s="103">
        <v>318511</v>
      </c>
      <c r="V12" s="103"/>
      <c r="W12" s="103">
        <v>0</v>
      </c>
      <c r="X12" s="103">
        <f t="shared" si="2"/>
        <v>40465048</v>
      </c>
      <c r="Y12" s="103">
        <f aca="true" t="shared" si="3" ref="Y12:Y64">SUM(F12:V12)</f>
        <v>40465048</v>
      </c>
      <c r="Z12" s="86"/>
      <c r="AA12" s="85">
        <f>+Y12-V12-U12</f>
        <v>40146537</v>
      </c>
      <c r="AB12" s="86"/>
      <c r="AC12" s="87">
        <f t="shared" si="1"/>
        <v>40146537</v>
      </c>
      <c r="AD12" s="86"/>
      <c r="AE12" s="86"/>
      <c r="AF12" s="86"/>
      <c r="AG12" s="86"/>
      <c r="AH12" s="86"/>
      <c r="AI12" s="86"/>
      <c r="AJ12" s="86"/>
      <c r="AK12" s="86"/>
    </row>
    <row r="13" spans="1:37" s="72" customFormat="1" ht="22.5" customHeight="1">
      <c r="A13" s="83"/>
      <c r="B13" s="101" t="s">
        <v>25</v>
      </c>
      <c r="C13" s="97"/>
      <c r="D13" s="102" t="s">
        <v>26</v>
      </c>
      <c r="E13" s="97"/>
      <c r="F13" s="103">
        <v>750432</v>
      </c>
      <c r="G13" s="103">
        <v>94331</v>
      </c>
      <c r="H13" s="103">
        <v>95040</v>
      </c>
      <c r="I13" s="103">
        <v>63780</v>
      </c>
      <c r="J13" s="103">
        <v>200799</v>
      </c>
      <c r="K13" s="103">
        <v>289864</v>
      </c>
      <c r="L13" s="103">
        <v>4783501</v>
      </c>
      <c r="M13" s="103">
        <v>121540</v>
      </c>
      <c r="N13" s="103">
        <v>384807</v>
      </c>
      <c r="O13" s="103">
        <v>72763</v>
      </c>
      <c r="P13" s="103">
        <v>162107</v>
      </c>
      <c r="Q13" s="103"/>
      <c r="R13" s="103"/>
      <c r="S13" s="103">
        <v>40933874</v>
      </c>
      <c r="T13" s="103">
        <v>226651</v>
      </c>
      <c r="U13" s="103">
        <v>46275</v>
      </c>
      <c r="V13" s="103">
        <v>97797</v>
      </c>
      <c r="W13" s="103">
        <v>0</v>
      </c>
      <c r="X13" s="103">
        <f t="shared" si="2"/>
        <v>48323561</v>
      </c>
      <c r="Y13" s="103">
        <f t="shared" si="3"/>
        <v>48323561</v>
      </c>
      <c r="Z13" s="86"/>
      <c r="AA13" s="85">
        <f aca="true" t="shared" si="4" ref="AA13:AA64">+Y13-V13-U13</f>
        <v>48179489</v>
      </c>
      <c r="AB13" s="86"/>
      <c r="AC13" s="87">
        <f t="shared" si="1"/>
        <v>48179489</v>
      </c>
      <c r="AD13" s="86"/>
      <c r="AE13" s="86"/>
      <c r="AF13" s="86"/>
      <c r="AG13" s="86"/>
      <c r="AH13" s="86"/>
      <c r="AI13" s="86"/>
      <c r="AJ13" s="86"/>
      <c r="AK13" s="86"/>
    </row>
    <row r="14" spans="1:37" s="72" customFormat="1" ht="22.5" customHeight="1">
      <c r="A14" s="83"/>
      <c r="B14" s="101" t="s">
        <v>44</v>
      </c>
      <c r="C14" s="97"/>
      <c r="D14" s="102" t="s">
        <v>2</v>
      </c>
      <c r="E14" s="97"/>
      <c r="F14" s="103">
        <f>SUM(F15,F18)</f>
        <v>26627832</v>
      </c>
      <c r="G14" s="103">
        <f aca="true" t="shared" si="5" ref="G14:T14">SUM(G15,G18)</f>
        <v>7803567</v>
      </c>
      <c r="H14" s="103">
        <f t="shared" si="5"/>
        <v>3634217</v>
      </c>
      <c r="I14" s="103">
        <f t="shared" si="5"/>
        <v>9476123</v>
      </c>
      <c r="J14" s="103">
        <f t="shared" si="5"/>
        <v>23463960</v>
      </c>
      <c r="K14" s="103">
        <f t="shared" si="5"/>
        <v>161595423</v>
      </c>
      <c r="L14" s="103">
        <f>SUM(L15,L18)</f>
        <v>1200831440</v>
      </c>
      <c r="M14" s="103">
        <f t="shared" si="5"/>
        <v>86528332</v>
      </c>
      <c r="N14" s="103">
        <f t="shared" si="5"/>
        <v>63421129</v>
      </c>
      <c r="O14" s="103">
        <f t="shared" si="5"/>
        <v>6628951</v>
      </c>
      <c r="P14" s="103">
        <f>SUM(P15,P18)</f>
        <v>156148361</v>
      </c>
      <c r="Q14" s="103">
        <f>SUM(Q15,Q18)</f>
        <v>264944232</v>
      </c>
      <c r="R14" s="103">
        <f>SUM(R15,R18)</f>
        <v>1668858555</v>
      </c>
      <c r="S14" s="103">
        <f>SUM(S15,S18)</f>
        <v>151254727</v>
      </c>
      <c r="T14" s="103">
        <f t="shared" si="5"/>
        <v>33662678</v>
      </c>
      <c r="U14" s="103">
        <f>SUM(U15,U18)</f>
        <v>2325153</v>
      </c>
      <c r="V14" s="103">
        <f>SUM(V15,V18)</f>
        <v>14232225</v>
      </c>
      <c r="W14" s="103">
        <v>0</v>
      </c>
      <c r="X14" s="103">
        <f t="shared" si="2"/>
        <v>3881436905</v>
      </c>
      <c r="Y14" s="103">
        <f t="shared" si="3"/>
        <v>3881436905</v>
      </c>
      <c r="Z14" s="86"/>
      <c r="AA14" s="85">
        <f>+Y14-V14-U14</f>
        <v>3864879527</v>
      </c>
      <c r="AB14" s="86"/>
      <c r="AC14" s="87">
        <f t="shared" si="1"/>
        <v>3864879527</v>
      </c>
      <c r="AD14" s="86"/>
      <c r="AE14" s="86"/>
      <c r="AF14" s="86"/>
      <c r="AG14" s="86"/>
      <c r="AH14" s="86"/>
      <c r="AI14" s="86"/>
      <c r="AJ14" s="86"/>
      <c r="AK14" s="86"/>
    </row>
    <row r="15" spans="1:37" s="72" customFormat="1" ht="22.5" customHeight="1">
      <c r="A15" s="83"/>
      <c r="B15" s="101" t="s">
        <v>20</v>
      </c>
      <c r="C15" s="97"/>
      <c r="D15" s="102" t="s">
        <v>45</v>
      </c>
      <c r="E15" s="97"/>
      <c r="F15" s="103">
        <f>SUM(F16:F17)</f>
        <v>26627832</v>
      </c>
      <c r="G15" s="103">
        <f aca="true" t="shared" si="6" ref="G15:T15">SUM(G16:G17)</f>
        <v>7803567</v>
      </c>
      <c r="H15" s="103">
        <f t="shared" si="6"/>
        <v>3634217</v>
      </c>
      <c r="I15" s="103">
        <f t="shared" si="6"/>
        <v>9476123</v>
      </c>
      <c r="J15" s="103">
        <f t="shared" si="6"/>
        <v>23463960</v>
      </c>
      <c r="K15" s="103">
        <f t="shared" si="6"/>
        <v>161595423</v>
      </c>
      <c r="L15" s="103">
        <f>SUM(L16:L17)</f>
        <v>1200831440</v>
      </c>
      <c r="M15" s="103">
        <f t="shared" si="6"/>
        <v>86528332</v>
      </c>
      <c r="N15" s="103">
        <f t="shared" si="6"/>
        <v>63421129</v>
      </c>
      <c r="O15" s="103">
        <f t="shared" si="6"/>
        <v>6628951</v>
      </c>
      <c r="P15" s="103">
        <f t="shared" si="6"/>
        <v>156148361</v>
      </c>
      <c r="Q15" s="103">
        <f>SUM(Q16:Q17)</f>
        <v>264944232</v>
      </c>
      <c r="R15" s="103">
        <f>SUM(R16:R17)</f>
        <v>1668858555</v>
      </c>
      <c r="S15" s="103">
        <f>SUM(S16:S17)</f>
        <v>151254727</v>
      </c>
      <c r="T15" s="103">
        <f t="shared" si="6"/>
        <v>33662678</v>
      </c>
      <c r="U15" s="103">
        <f>SUM(U16:U17)</f>
        <v>2325153</v>
      </c>
      <c r="V15" s="103">
        <f>SUM(V16:V17)</f>
        <v>14232225</v>
      </c>
      <c r="W15" s="103">
        <v>0</v>
      </c>
      <c r="X15" s="103">
        <f t="shared" si="2"/>
        <v>3881436905</v>
      </c>
      <c r="Y15" s="103">
        <f t="shared" si="3"/>
        <v>3881436905</v>
      </c>
      <c r="Z15" s="86"/>
      <c r="AA15" s="85">
        <f t="shared" si="4"/>
        <v>3864879527</v>
      </c>
      <c r="AB15" s="86"/>
      <c r="AC15" s="87">
        <f t="shared" si="1"/>
        <v>3864879527</v>
      </c>
      <c r="AD15" s="86"/>
      <c r="AE15" s="86"/>
      <c r="AF15" s="86"/>
      <c r="AG15" s="86"/>
      <c r="AH15" s="86"/>
      <c r="AI15" s="86"/>
      <c r="AJ15" s="86"/>
      <c r="AK15" s="86"/>
    </row>
    <row r="16" spans="1:37" s="72" customFormat="1" ht="22.5" customHeight="1">
      <c r="A16" s="83"/>
      <c r="B16" s="101"/>
      <c r="C16" s="97"/>
      <c r="D16" s="102" t="s">
        <v>3</v>
      </c>
      <c r="E16" s="97"/>
      <c r="F16" s="103">
        <v>18699703</v>
      </c>
      <c r="G16" s="103">
        <v>6768094</v>
      </c>
      <c r="H16" s="103">
        <v>3395781</v>
      </c>
      <c r="I16" s="103">
        <v>8915836</v>
      </c>
      <c r="J16" s="103">
        <v>11998033</v>
      </c>
      <c r="K16" s="103">
        <v>17675372</v>
      </c>
      <c r="L16" s="103">
        <v>117364283</v>
      </c>
      <c r="M16" s="103">
        <v>8965293</v>
      </c>
      <c r="N16" s="103">
        <v>6601352</v>
      </c>
      <c r="O16" s="103">
        <v>5359916</v>
      </c>
      <c r="P16" s="103">
        <v>10110382</v>
      </c>
      <c r="Q16" s="103">
        <v>400614</v>
      </c>
      <c r="R16" s="103">
        <v>12475450</v>
      </c>
      <c r="S16" s="103">
        <v>14441860</v>
      </c>
      <c r="T16" s="103">
        <v>20017902</v>
      </c>
      <c r="U16" s="103">
        <v>2325153</v>
      </c>
      <c r="V16" s="103">
        <v>9672079</v>
      </c>
      <c r="W16" s="103">
        <v>0</v>
      </c>
      <c r="X16" s="103">
        <f t="shared" si="2"/>
        <v>275187103</v>
      </c>
      <c r="Y16" s="103">
        <f t="shared" si="3"/>
        <v>275187103</v>
      </c>
      <c r="Z16" s="86"/>
      <c r="AA16" s="85">
        <f t="shared" si="4"/>
        <v>263189871</v>
      </c>
      <c r="AB16" s="86"/>
      <c r="AC16" s="87">
        <f t="shared" si="1"/>
        <v>263189871</v>
      </c>
      <c r="AD16" s="86"/>
      <c r="AE16" s="86"/>
      <c r="AF16" s="86"/>
      <c r="AG16" s="86"/>
      <c r="AH16" s="86"/>
      <c r="AI16" s="86"/>
      <c r="AJ16" s="86"/>
      <c r="AK16" s="86"/>
    </row>
    <row r="17" spans="1:37" s="72" customFormat="1" ht="22.5" customHeight="1">
      <c r="A17" s="83"/>
      <c r="B17" s="101"/>
      <c r="C17" s="97"/>
      <c r="D17" s="102" t="s">
        <v>48</v>
      </c>
      <c r="E17" s="97"/>
      <c r="F17" s="103">
        <v>7928129</v>
      </c>
      <c r="G17" s="103">
        <v>1035473</v>
      </c>
      <c r="H17" s="103">
        <v>238436</v>
      </c>
      <c r="I17" s="103">
        <v>560287</v>
      </c>
      <c r="J17" s="103">
        <v>11465927</v>
      </c>
      <c r="K17" s="103">
        <v>143920051</v>
      </c>
      <c r="L17" s="103">
        <v>1083467157</v>
      </c>
      <c r="M17" s="103">
        <v>77563039</v>
      </c>
      <c r="N17" s="103">
        <v>56819777</v>
      </c>
      <c r="O17" s="103">
        <v>1269035</v>
      </c>
      <c r="P17" s="103">
        <v>146037979</v>
      </c>
      <c r="Q17" s="103">
        <v>264543618</v>
      </c>
      <c r="R17" s="103">
        <v>1656383105</v>
      </c>
      <c r="S17" s="103">
        <v>136812867</v>
      </c>
      <c r="T17" s="103">
        <v>13644776</v>
      </c>
      <c r="U17" s="103"/>
      <c r="V17" s="103">
        <v>4560146</v>
      </c>
      <c r="W17" s="103">
        <v>0</v>
      </c>
      <c r="X17" s="103">
        <f t="shared" si="2"/>
        <v>3606249802</v>
      </c>
      <c r="Y17" s="103">
        <f t="shared" si="3"/>
        <v>3606249802</v>
      </c>
      <c r="Z17" s="86"/>
      <c r="AA17" s="85">
        <f t="shared" si="4"/>
        <v>3601689656</v>
      </c>
      <c r="AB17" s="86"/>
      <c r="AC17" s="87">
        <f t="shared" si="1"/>
        <v>3601689656</v>
      </c>
      <c r="AD17" s="86"/>
      <c r="AE17" s="86"/>
      <c r="AF17" s="86"/>
      <c r="AG17" s="86"/>
      <c r="AH17" s="86"/>
      <c r="AI17" s="86"/>
      <c r="AJ17" s="86"/>
      <c r="AK17" s="86"/>
    </row>
    <row r="18" spans="1:37" s="72" customFormat="1" ht="22.5" customHeight="1">
      <c r="A18" s="83"/>
      <c r="B18" s="101" t="s">
        <v>31</v>
      </c>
      <c r="C18" s="97"/>
      <c r="D18" s="102" t="s">
        <v>46</v>
      </c>
      <c r="E18" s="97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>
        <v>0</v>
      </c>
      <c r="X18" s="103">
        <f t="shared" si="2"/>
        <v>0</v>
      </c>
      <c r="Y18" s="103">
        <f t="shared" si="3"/>
        <v>0</v>
      </c>
      <c r="Z18" s="86"/>
      <c r="AA18" s="85">
        <f t="shared" si="4"/>
        <v>0</v>
      </c>
      <c r="AB18" s="86"/>
      <c r="AC18" s="87">
        <f t="shared" si="1"/>
        <v>0</v>
      </c>
      <c r="AD18" s="86"/>
      <c r="AE18" s="86"/>
      <c r="AF18" s="86"/>
      <c r="AG18" s="86"/>
      <c r="AH18" s="86"/>
      <c r="AI18" s="86"/>
      <c r="AJ18" s="86"/>
      <c r="AK18" s="86"/>
    </row>
    <row r="19" spans="1:37" s="72" customFormat="1" ht="22.5" customHeight="1">
      <c r="A19" s="83"/>
      <c r="B19" s="101" t="s">
        <v>4</v>
      </c>
      <c r="C19" s="97"/>
      <c r="D19" s="102" t="s">
        <v>27</v>
      </c>
      <c r="E19" s="97"/>
      <c r="F19" s="103">
        <v>15945</v>
      </c>
      <c r="G19" s="103">
        <v>1595</v>
      </c>
      <c r="H19" s="103"/>
      <c r="I19" s="103">
        <v>1594</v>
      </c>
      <c r="J19" s="103">
        <v>12756</v>
      </c>
      <c r="K19" s="103">
        <v>19134</v>
      </c>
      <c r="L19" s="103">
        <v>186132</v>
      </c>
      <c r="M19" s="103">
        <v>6378</v>
      </c>
      <c r="N19" s="103">
        <v>7973</v>
      </c>
      <c r="O19" s="103">
        <v>3189</v>
      </c>
      <c r="P19" s="103">
        <v>1063</v>
      </c>
      <c r="Q19" s="103"/>
      <c r="R19" s="103"/>
      <c r="S19" s="103"/>
      <c r="T19" s="103">
        <v>19134</v>
      </c>
      <c r="U19" s="103">
        <v>3189</v>
      </c>
      <c r="V19" s="103">
        <v>22323</v>
      </c>
      <c r="W19" s="103">
        <v>0</v>
      </c>
      <c r="X19" s="103">
        <f t="shared" si="2"/>
        <v>300405</v>
      </c>
      <c r="Y19" s="103">
        <f t="shared" si="3"/>
        <v>300405</v>
      </c>
      <c r="Z19" s="86"/>
      <c r="AA19" s="85">
        <f t="shared" si="4"/>
        <v>274893</v>
      </c>
      <c r="AB19" s="86"/>
      <c r="AC19" s="87">
        <f t="shared" si="1"/>
        <v>274893</v>
      </c>
      <c r="AD19" s="86"/>
      <c r="AE19" s="86"/>
      <c r="AF19" s="86"/>
      <c r="AG19" s="86"/>
      <c r="AH19" s="86"/>
      <c r="AI19" s="86"/>
      <c r="AJ19" s="86"/>
      <c r="AK19" s="86"/>
    </row>
    <row r="20" spans="1:37" s="72" customFormat="1" ht="22.5" customHeight="1">
      <c r="A20" s="83"/>
      <c r="B20" s="101" t="s">
        <v>71</v>
      </c>
      <c r="C20" s="97"/>
      <c r="D20" s="102" t="s">
        <v>28</v>
      </c>
      <c r="E20" s="97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>
        <v>0</v>
      </c>
      <c r="X20" s="103">
        <f t="shared" si="2"/>
        <v>0</v>
      </c>
      <c r="Y20" s="103">
        <f t="shared" si="3"/>
        <v>0</v>
      </c>
      <c r="Z20" s="86"/>
      <c r="AA20" s="85">
        <f t="shared" si="4"/>
        <v>0</v>
      </c>
      <c r="AB20" s="86"/>
      <c r="AC20" s="87">
        <f t="shared" si="1"/>
        <v>0</v>
      </c>
      <c r="AD20" s="86"/>
      <c r="AE20" s="86"/>
      <c r="AF20" s="86"/>
      <c r="AG20" s="86"/>
      <c r="AH20" s="86"/>
      <c r="AI20" s="86"/>
      <c r="AJ20" s="86"/>
      <c r="AK20" s="86"/>
    </row>
    <row r="21" spans="1:37" s="72" customFormat="1" ht="22.5" customHeight="1">
      <c r="A21" s="83"/>
      <c r="B21" s="101" t="s">
        <v>72</v>
      </c>
      <c r="C21" s="97"/>
      <c r="D21" s="102" t="s">
        <v>29</v>
      </c>
      <c r="E21" s="97"/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14439337</v>
      </c>
      <c r="M21" s="103">
        <v>0</v>
      </c>
      <c r="N21" s="103">
        <v>0</v>
      </c>
      <c r="O21" s="103">
        <v>0</v>
      </c>
      <c r="P21" s="103">
        <v>0</v>
      </c>
      <c r="Q21" s="103"/>
      <c r="R21" s="103"/>
      <c r="S21" s="103">
        <v>0</v>
      </c>
      <c r="T21" s="103">
        <v>63331</v>
      </c>
      <c r="U21" s="103">
        <v>22463</v>
      </c>
      <c r="V21" s="103"/>
      <c r="W21" s="103">
        <v>0</v>
      </c>
      <c r="X21" s="103">
        <f t="shared" si="2"/>
        <v>14525131</v>
      </c>
      <c r="Y21" s="103">
        <f t="shared" si="3"/>
        <v>14525131</v>
      </c>
      <c r="Z21" s="86"/>
      <c r="AA21" s="85">
        <f t="shared" si="4"/>
        <v>14502668</v>
      </c>
      <c r="AB21" s="86"/>
      <c r="AC21" s="87">
        <f t="shared" si="1"/>
        <v>14502668</v>
      </c>
      <c r="AD21" s="86"/>
      <c r="AE21" s="86"/>
      <c r="AF21" s="86"/>
      <c r="AG21" s="86"/>
      <c r="AH21" s="86"/>
      <c r="AI21" s="86"/>
      <c r="AJ21" s="86"/>
      <c r="AK21" s="86"/>
    </row>
    <row r="22" spans="1:37" s="72" customFormat="1" ht="22.5" customHeight="1">
      <c r="A22" s="83"/>
      <c r="B22" s="104" t="s">
        <v>73</v>
      </c>
      <c r="C22" s="105"/>
      <c r="D22" s="106" t="s">
        <v>51</v>
      </c>
      <c r="E22" s="105"/>
      <c r="F22" s="107">
        <f>+F23+F24</f>
        <v>0</v>
      </c>
      <c r="G22" s="107">
        <f>+G23+G24</f>
        <v>228878</v>
      </c>
      <c r="H22" s="107">
        <f aca="true" t="shared" si="7" ref="H22:W22">+H23+H24</f>
        <v>0</v>
      </c>
      <c r="I22" s="107">
        <f t="shared" si="7"/>
        <v>0</v>
      </c>
      <c r="J22" s="107">
        <f t="shared" si="7"/>
        <v>26583825</v>
      </c>
      <c r="K22" s="107">
        <f t="shared" si="7"/>
        <v>151266353</v>
      </c>
      <c r="L22" s="107">
        <f t="shared" si="7"/>
        <v>833557654</v>
      </c>
      <c r="M22" s="107">
        <f t="shared" si="7"/>
        <v>40061263</v>
      </c>
      <c r="N22" s="107">
        <f t="shared" si="7"/>
        <v>78791597</v>
      </c>
      <c r="O22" s="107">
        <f t="shared" si="7"/>
        <v>183342</v>
      </c>
      <c r="P22" s="107">
        <f t="shared" si="7"/>
        <v>169024543</v>
      </c>
      <c r="Q22" s="107">
        <f t="shared" si="7"/>
        <v>136951375</v>
      </c>
      <c r="R22" s="107">
        <f t="shared" si="7"/>
        <v>0</v>
      </c>
      <c r="S22" s="107">
        <f t="shared" si="7"/>
        <v>844287850</v>
      </c>
      <c r="T22" s="107">
        <f t="shared" si="7"/>
        <v>6328053</v>
      </c>
      <c r="U22" s="107">
        <f t="shared" si="7"/>
        <v>0</v>
      </c>
      <c r="V22" s="107">
        <f t="shared" si="7"/>
        <v>0</v>
      </c>
      <c r="W22" s="107">
        <f t="shared" si="7"/>
        <v>1562415901</v>
      </c>
      <c r="X22" s="107">
        <f t="shared" si="2"/>
        <v>724848832</v>
      </c>
      <c r="Y22" s="107">
        <f t="shared" si="3"/>
        <v>2287264733</v>
      </c>
      <c r="Z22" s="86"/>
      <c r="AA22" s="85">
        <f t="shared" si="4"/>
        <v>2287264733</v>
      </c>
      <c r="AB22" s="88" t="e">
        <f>+#REF!</f>
        <v>#REF!</v>
      </c>
      <c r="AC22" s="87" t="e">
        <f>SUM(AA22:AB22)</f>
        <v>#REF!</v>
      </c>
      <c r="AD22" s="86"/>
      <c r="AE22" s="86"/>
      <c r="AF22" s="86"/>
      <c r="AG22" s="86"/>
      <c r="AH22" s="86"/>
      <c r="AI22" s="86"/>
      <c r="AJ22" s="86"/>
      <c r="AK22" s="86"/>
    </row>
    <row r="23" spans="1:37" s="72" customFormat="1" ht="22.5" customHeight="1">
      <c r="A23" s="83"/>
      <c r="B23" s="108" t="s">
        <v>20</v>
      </c>
      <c r="C23" s="97"/>
      <c r="D23" s="102" t="s">
        <v>110</v>
      </c>
      <c r="E23" s="97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>
        <v>32797238</v>
      </c>
      <c r="T23" s="103"/>
      <c r="U23" s="103"/>
      <c r="V23" s="103"/>
      <c r="W23" s="103">
        <v>0</v>
      </c>
      <c r="X23" s="103">
        <f t="shared" si="2"/>
        <v>32797238</v>
      </c>
      <c r="Y23" s="103">
        <f t="shared" si="3"/>
        <v>32797238</v>
      </c>
      <c r="Z23" s="86"/>
      <c r="AA23" s="85"/>
      <c r="AB23" s="88"/>
      <c r="AC23" s="87"/>
      <c r="AD23" s="86"/>
      <c r="AE23" s="86"/>
      <c r="AF23" s="86"/>
      <c r="AG23" s="86"/>
      <c r="AH23" s="86"/>
      <c r="AI23" s="86"/>
      <c r="AJ23" s="86"/>
      <c r="AK23" s="86"/>
    </row>
    <row r="24" spans="1:37" s="72" customFormat="1" ht="22.5" customHeight="1">
      <c r="A24" s="83"/>
      <c r="B24" s="108" t="s">
        <v>39</v>
      </c>
      <c r="C24" s="97"/>
      <c r="D24" s="102" t="s">
        <v>111</v>
      </c>
      <c r="E24" s="97"/>
      <c r="F24" s="103">
        <f>+SUM(F25:F31)</f>
        <v>0</v>
      </c>
      <c r="G24" s="103">
        <f>+SUM(G25:G31)</f>
        <v>228878</v>
      </c>
      <c r="H24" s="103">
        <f aca="true" t="shared" si="8" ref="H24:W24">+SUM(H25:H31)</f>
        <v>0</v>
      </c>
      <c r="I24" s="103">
        <f t="shared" si="8"/>
        <v>0</v>
      </c>
      <c r="J24" s="103">
        <f t="shared" si="8"/>
        <v>26583825</v>
      </c>
      <c r="K24" s="103">
        <f t="shared" si="8"/>
        <v>151266353</v>
      </c>
      <c r="L24" s="103">
        <f t="shared" si="8"/>
        <v>833557654</v>
      </c>
      <c r="M24" s="103">
        <f t="shared" si="8"/>
        <v>40061263</v>
      </c>
      <c r="N24" s="103">
        <f t="shared" si="8"/>
        <v>78791597</v>
      </c>
      <c r="O24" s="103">
        <f t="shared" si="8"/>
        <v>183342</v>
      </c>
      <c r="P24" s="103">
        <f t="shared" si="8"/>
        <v>169024543</v>
      </c>
      <c r="Q24" s="103">
        <f t="shared" si="8"/>
        <v>136951375</v>
      </c>
      <c r="R24" s="103">
        <f t="shared" si="8"/>
        <v>0</v>
      </c>
      <c r="S24" s="103">
        <f t="shared" si="8"/>
        <v>811490612</v>
      </c>
      <c r="T24" s="103">
        <f t="shared" si="8"/>
        <v>6328053</v>
      </c>
      <c r="U24" s="103">
        <f t="shared" si="8"/>
        <v>0</v>
      </c>
      <c r="V24" s="103">
        <f t="shared" si="8"/>
        <v>0</v>
      </c>
      <c r="W24" s="103">
        <f t="shared" si="8"/>
        <v>1562415901</v>
      </c>
      <c r="X24" s="103">
        <f t="shared" si="2"/>
        <v>692051594</v>
      </c>
      <c r="Y24" s="103">
        <f t="shared" si="3"/>
        <v>2254467495</v>
      </c>
      <c r="Z24" s="86"/>
      <c r="AA24" s="85"/>
      <c r="AB24" s="88"/>
      <c r="AC24" s="87"/>
      <c r="AD24" s="86"/>
      <c r="AE24" s="86"/>
      <c r="AF24" s="86"/>
      <c r="AG24" s="86"/>
      <c r="AH24" s="86"/>
      <c r="AI24" s="86"/>
      <c r="AJ24" s="86"/>
      <c r="AK24" s="86"/>
    </row>
    <row r="25" spans="1:37" s="72" customFormat="1" ht="22.5" customHeight="1">
      <c r="A25" s="83"/>
      <c r="B25" s="108"/>
      <c r="C25" s="97"/>
      <c r="D25" s="102" t="s">
        <v>114</v>
      </c>
      <c r="E25" s="97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>
        <v>544570789</v>
      </c>
      <c r="T25" s="103"/>
      <c r="U25" s="103"/>
      <c r="V25" s="103"/>
      <c r="W25" s="103">
        <v>0</v>
      </c>
      <c r="X25" s="103">
        <f t="shared" si="2"/>
        <v>544570789</v>
      </c>
      <c r="Y25" s="103">
        <f t="shared" si="3"/>
        <v>544570789</v>
      </c>
      <c r="Z25" s="86"/>
      <c r="AA25" s="85"/>
      <c r="AB25" s="88"/>
      <c r="AC25" s="87"/>
      <c r="AD25" s="86"/>
      <c r="AE25" s="86"/>
      <c r="AF25" s="86"/>
      <c r="AG25" s="86"/>
      <c r="AH25" s="86"/>
      <c r="AI25" s="86"/>
      <c r="AJ25" s="86"/>
      <c r="AK25" s="86"/>
    </row>
    <row r="26" spans="1:37" s="72" customFormat="1" ht="22.5" customHeight="1">
      <c r="A26" s="83"/>
      <c r="B26" s="108"/>
      <c r="C26" s="97"/>
      <c r="D26" s="102" t="s">
        <v>115</v>
      </c>
      <c r="E26" s="97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>
        <v>133155754</v>
      </c>
      <c r="T26" s="103"/>
      <c r="U26" s="103"/>
      <c r="V26" s="103"/>
      <c r="W26" s="103">
        <v>0</v>
      </c>
      <c r="X26" s="103">
        <f t="shared" si="2"/>
        <v>133155754</v>
      </c>
      <c r="Y26" s="103">
        <f t="shared" si="3"/>
        <v>133155754</v>
      </c>
      <c r="Z26" s="86"/>
      <c r="AA26" s="85"/>
      <c r="AB26" s="88"/>
      <c r="AC26" s="87"/>
      <c r="AD26" s="86"/>
      <c r="AE26" s="86"/>
      <c r="AF26" s="86"/>
      <c r="AG26" s="86"/>
      <c r="AH26" s="86"/>
      <c r="AI26" s="86"/>
      <c r="AJ26" s="86"/>
      <c r="AK26" s="86"/>
    </row>
    <row r="27" spans="1:37" s="72" customFormat="1" ht="22.5" customHeight="1">
      <c r="A27" s="83"/>
      <c r="B27" s="108"/>
      <c r="C27" s="97"/>
      <c r="D27" s="102" t="s">
        <v>116</v>
      </c>
      <c r="E27" s="97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>
        <v>13415562</v>
      </c>
      <c r="T27" s="103"/>
      <c r="U27" s="103"/>
      <c r="V27" s="103"/>
      <c r="W27" s="103">
        <v>0</v>
      </c>
      <c r="X27" s="103">
        <f t="shared" si="2"/>
        <v>13415562</v>
      </c>
      <c r="Y27" s="103">
        <f t="shared" si="3"/>
        <v>13415562</v>
      </c>
      <c r="Z27" s="86"/>
      <c r="AA27" s="85"/>
      <c r="AB27" s="88"/>
      <c r="AC27" s="87"/>
      <c r="AD27" s="86"/>
      <c r="AE27" s="86"/>
      <c r="AF27" s="86"/>
      <c r="AG27" s="86"/>
      <c r="AH27" s="86"/>
      <c r="AI27" s="86"/>
      <c r="AJ27" s="86"/>
      <c r="AK27" s="86"/>
    </row>
    <row r="28" spans="1:37" s="72" customFormat="1" ht="22.5" customHeight="1">
      <c r="A28" s="83"/>
      <c r="B28" s="108"/>
      <c r="C28" s="97"/>
      <c r="D28" s="102" t="s">
        <v>117</v>
      </c>
      <c r="E28" s="97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>
        <v>485352</v>
      </c>
      <c r="T28" s="103"/>
      <c r="U28" s="103"/>
      <c r="V28" s="103"/>
      <c r="W28" s="103">
        <v>0</v>
      </c>
      <c r="X28" s="103">
        <f t="shared" si="2"/>
        <v>485352</v>
      </c>
      <c r="Y28" s="103">
        <f t="shared" si="3"/>
        <v>485352</v>
      </c>
      <c r="Z28" s="86"/>
      <c r="AA28" s="85"/>
      <c r="AB28" s="88"/>
      <c r="AC28" s="87"/>
      <c r="AD28" s="86"/>
      <c r="AE28" s="86"/>
      <c r="AF28" s="86"/>
      <c r="AG28" s="86"/>
      <c r="AH28" s="86"/>
      <c r="AI28" s="86"/>
      <c r="AJ28" s="86"/>
      <c r="AK28" s="86"/>
    </row>
    <row r="29" spans="1:37" s="72" customFormat="1" ht="22.5" customHeight="1">
      <c r="A29" s="83"/>
      <c r="B29" s="108"/>
      <c r="C29" s="97"/>
      <c r="D29" s="102" t="s">
        <v>118</v>
      </c>
      <c r="E29" s="97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>
        <v>424137</v>
      </c>
      <c r="T29" s="103"/>
      <c r="U29" s="103"/>
      <c r="V29" s="103"/>
      <c r="W29" s="103">
        <v>0</v>
      </c>
      <c r="X29" s="103">
        <f t="shared" si="2"/>
        <v>424137</v>
      </c>
      <c r="Y29" s="103">
        <f t="shared" si="3"/>
        <v>424137</v>
      </c>
      <c r="Z29" s="86"/>
      <c r="AA29" s="85"/>
      <c r="AB29" s="88"/>
      <c r="AC29" s="87"/>
      <c r="AD29" s="86"/>
      <c r="AE29" s="86"/>
      <c r="AF29" s="86"/>
      <c r="AG29" s="86"/>
      <c r="AH29" s="86"/>
      <c r="AI29" s="86"/>
      <c r="AJ29" s="86"/>
      <c r="AK29" s="86"/>
    </row>
    <row r="30" spans="1:37" s="72" customFormat="1" ht="22.5" customHeight="1">
      <c r="A30" s="83"/>
      <c r="B30" s="108"/>
      <c r="C30" s="97"/>
      <c r="D30" s="102" t="s">
        <v>119</v>
      </c>
      <c r="E30" s="97"/>
      <c r="F30" s="103"/>
      <c r="G30" s="103">
        <v>59852</v>
      </c>
      <c r="H30" s="103"/>
      <c r="I30" s="103"/>
      <c r="J30" s="103">
        <v>10472928</v>
      </c>
      <c r="K30" s="103">
        <v>15554151</v>
      </c>
      <c r="L30" s="103">
        <v>277552703</v>
      </c>
      <c r="M30" s="103">
        <v>6291733</v>
      </c>
      <c r="N30" s="103">
        <v>10691822</v>
      </c>
      <c r="O30" s="103">
        <v>134657</v>
      </c>
      <c r="P30" s="103">
        <v>80588307</v>
      </c>
      <c r="Q30" s="103"/>
      <c r="R30" s="103"/>
      <c r="S30" s="103"/>
      <c r="T30" s="103">
        <v>127560</v>
      </c>
      <c r="U30" s="103"/>
      <c r="V30" s="103"/>
      <c r="W30" s="103">
        <f>+SUM(G30:V30)</f>
        <v>401473713</v>
      </c>
      <c r="X30" s="103">
        <f t="shared" si="2"/>
        <v>0</v>
      </c>
      <c r="Y30" s="103">
        <f t="shared" si="3"/>
        <v>401473713</v>
      </c>
      <c r="Z30" s="86"/>
      <c r="AA30" s="85"/>
      <c r="AB30" s="88"/>
      <c r="AC30" s="87"/>
      <c r="AD30" s="86"/>
      <c r="AE30" s="86"/>
      <c r="AF30" s="86"/>
      <c r="AG30" s="86"/>
      <c r="AH30" s="86"/>
      <c r="AI30" s="86"/>
      <c r="AJ30" s="86"/>
      <c r="AK30" s="86"/>
    </row>
    <row r="31" spans="1:37" s="72" customFormat="1" ht="22.5" customHeight="1">
      <c r="A31" s="83"/>
      <c r="B31" s="108"/>
      <c r="C31" s="97"/>
      <c r="D31" s="102" t="s">
        <v>120</v>
      </c>
      <c r="E31" s="97"/>
      <c r="F31" s="103"/>
      <c r="G31" s="103">
        <v>169026</v>
      </c>
      <c r="H31" s="103"/>
      <c r="I31" s="103"/>
      <c r="J31" s="103">
        <v>16110897</v>
      </c>
      <c r="K31" s="103">
        <v>135712202</v>
      </c>
      <c r="L31" s="103">
        <v>556004951</v>
      </c>
      <c r="M31" s="103">
        <v>33769530</v>
      </c>
      <c r="N31" s="103">
        <v>68099775</v>
      </c>
      <c r="O31" s="103">
        <v>48685</v>
      </c>
      <c r="P31" s="103">
        <v>88436236</v>
      </c>
      <c r="Q31" s="103">
        <v>136951375</v>
      </c>
      <c r="R31" s="103"/>
      <c r="S31" s="103">
        <v>119439018</v>
      </c>
      <c r="T31" s="103">
        <v>6200493</v>
      </c>
      <c r="U31" s="103"/>
      <c r="V31" s="103"/>
      <c r="W31" s="103">
        <f>+SUM(G31:V31)</f>
        <v>1160942188</v>
      </c>
      <c r="X31" s="103">
        <f t="shared" si="2"/>
        <v>0</v>
      </c>
      <c r="Y31" s="103">
        <f t="shared" si="3"/>
        <v>1160942188</v>
      </c>
      <c r="Z31" s="86"/>
      <c r="AA31" s="85"/>
      <c r="AB31" s="88"/>
      <c r="AC31" s="87"/>
      <c r="AD31" s="86"/>
      <c r="AE31" s="86"/>
      <c r="AF31" s="86"/>
      <c r="AG31" s="86"/>
      <c r="AH31" s="86"/>
      <c r="AI31" s="86"/>
      <c r="AJ31" s="86"/>
      <c r="AK31" s="86"/>
    </row>
    <row r="32" spans="1:37" s="72" customFormat="1" ht="22.5" customHeight="1">
      <c r="A32" s="83"/>
      <c r="B32" s="101">
        <v>14</v>
      </c>
      <c r="C32" s="97"/>
      <c r="D32" s="102" t="s">
        <v>95</v>
      </c>
      <c r="E32" s="97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>
        <v>0</v>
      </c>
      <c r="X32" s="103">
        <f aca="true" t="shared" si="9" ref="X32:X64">+Y32-W32</f>
        <v>0</v>
      </c>
      <c r="Y32" s="103">
        <f t="shared" si="3"/>
        <v>0</v>
      </c>
      <c r="Z32" s="86"/>
      <c r="AA32" s="85">
        <f t="shared" si="4"/>
        <v>0</v>
      </c>
      <c r="AB32" s="86"/>
      <c r="AC32" s="87">
        <f t="shared" si="1"/>
        <v>0</v>
      </c>
      <c r="AD32" s="86"/>
      <c r="AE32" s="86"/>
      <c r="AF32" s="86"/>
      <c r="AG32" s="86"/>
      <c r="AH32" s="86"/>
      <c r="AI32" s="86"/>
      <c r="AJ32" s="86"/>
      <c r="AK32" s="86"/>
    </row>
    <row r="33" spans="1:37" s="72" customFormat="1" ht="22.5" customHeight="1">
      <c r="A33" s="83"/>
      <c r="B33" s="101" t="s">
        <v>74</v>
      </c>
      <c r="C33" s="97"/>
      <c r="D33" s="102" t="s">
        <v>5</v>
      </c>
      <c r="E33" s="97"/>
      <c r="F33" s="103">
        <v>10</v>
      </c>
      <c r="G33" s="103">
        <v>5</v>
      </c>
      <c r="H33" s="103">
        <v>2</v>
      </c>
      <c r="I33" s="103">
        <v>3</v>
      </c>
      <c r="J33" s="103">
        <v>10</v>
      </c>
      <c r="K33" s="103">
        <v>10</v>
      </c>
      <c r="L33" s="103">
        <v>10</v>
      </c>
      <c r="M33" s="103">
        <v>10</v>
      </c>
      <c r="N33" s="103">
        <v>10</v>
      </c>
      <c r="O33" s="103">
        <v>10</v>
      </c>
      <c r="P33" s="103">
        <v>10</v>
      </c>
      <c r="Q33" s="103"/>
      <c r="R33" s="103"/>
      <c r="S33" s="103">
        <v>10</v>
      </c>
      <c r="T33" s="103">
        <v>10</v>
      </c>
      <c r="U33" s="103">
        <v>49442</v>
      </c>
      <c r="V33" s="103">
        <v>10</v>
      </c>
      <c r="W33" s="103">
        <v>0</v>
      </c>
      <c r="X33" s="103">
        <f t="shared" si="9"/>
        <v>49562</v>
      </c>
      <c r="Y33" s="103">
        <f t="shared" si="3"/>
        <v>49562</v>
      </c>
      <c r="Z33" s="86"/>
      <c r="AA33" s="85">
        <f t="shared" si="4"/>
        <v>110</v>
      </c>
      <c r="AB33" s="88" t="e">
        <f>+#REF!</f>
        <v>#REF!</v>
      </c>
      <c r="AC33" s="87" t="e">
        <f t="shared" si="1"/>
        <v>#REF!</v>
      </c>
      <c r="AD33" s="86"/>
      <c r="AE33" s="86"/>
      <c r="AF33" s="86"/>
      <c r="AG33" s="86"/>
      <c r="AH33" s="86"/>
      <c r="AI33" s="86"/>
      <c r="AJ33" s="86"/>
      <c r="AK33" s="86"/>
    </row>
    <row r="34" spans="1:37" s="82" customFormat="1" ht="24.75" customHeight="1">
      <c r="A34" s="73"/>
      <c r="B34" s="89"/>
      <c r="C34" s="75"/>
      <c r="D34" s="76" t="s">
        <v>6</v>
      </c>
      <c r="E34" s="77"/>
      <c r="F34" s="78">
        <f>SUM(F35,F36,F37,F38,F42,F43,F44,F53,F54,F58,F59,F63,F64)</f>
        <v>27411991</v>
      </c>
      <c r="G34" s="78">
        <f aca="true" t="shared" si="10" ref="G34:V34">SUM(G35,G36,G37,G38,G42,G43,G44,G53,G54,G58,G59,G63,G64)</f>
        <v>8128381</v>
      </c>
      <c r="H34" s="78">
        <f t="shared" si="10"/>
        <v>3730133</v>
      </c>
      <c r="I34" s="78">
        <f t="shared" si="10"/>
        <v>9551042</v>
      </c>
      <c r="J34" s="78">
        <f t="shared" si="10"/>
        <v>50291574</v>
      </c>
      <c r="K34" s="78">
        <f t="shared" si="10"/>
        <v>313188229</v>
      </c>
      <c r="L34" s="78">
        <f t="shared" si="10"/>
        <v>2063541052</v>
      </c>
      <c r="M34" s="78">
        <f t="shared" si="10"/>
        <v>126726373</v>
      </c>
      <c r="N34" s="78">
        <f t="shared" si="10"/>
        <v>142614030</v>
      </c>
      <c r="O34" s="78">
        <f t="shared" si="10"/>
        <v>6890677</v>
      </c>
      <c r="P34" s="78">
        <f t="shared" si="10"/>
        <v>325336094</v>
      </c>
      <c r="Q34" s="78">
        <f t="shared" si="10"/>
        <v>403202540</v>
      </c>
      <c r="R34" s="78">
        <f t="shared" si="10"/>
        <v>1668858555</v>
      </c>
      <c r="S34" s="78">
        <f t="shared" si="10"/>
        <v>1067462072</v>
      </c>
      <c r="T34" s="78">
        <f t="shared" si="10"/>
        <v>40305395</v>
      </c>
      <c r="U34" s="78">
        <f t="shared" si="10"/>
        <v>2768126</v>
      </c>
      <c r="V34" s="78">
        <f t="shared" si="10"/>
        <v>14352365</v>
      </c>
      <c r="W34" s="78">
        <f>SUM(W35,W36,W37,W38,W42,W43,W44,W53,W54,W58,W59,W63,W64)</f>
        <v>1563722834</v>
      </c>
      <c r="X34" s="78">
        <f>SUM(X35,X36,X37,X38,X42,X43,X44,X53,X54,X58,X59,X63,X64)</f>
        <v>4710635795</v>
      </c>
      <c r="Y34" s="78">
        <f t="shared" si="3"/>
        <v>6274358629</v>
      </c>
      <c r="Z34" s="81"/>
      <c r="AA34" s="90">
        <f>SUM(AA35,AA36,AA37,AA38,AA42,AA43,AA44,AA53:AA54,AA58,AA59,AA63,AA64)</f>
        <v>6257238138</v>
      </c>
      <c r="AB34" s="90" t="e">
        <f>SUM(AB35,AB36,AB37,AB38,AB42,AB43,AB44,AB53:AB54,AB58,AB59,AB63,AB64)</f>
        <v>#REF!</v>
      </c>
      <c r="AC34" s="90" t="e">
        <f>SUM(AC35,AC36,AC37,AC38,AC42,AC43,AC44,AC53:AC54,AC58,AC59,AC63,AC64)</f>
        <v>#REF!</v>
      </c>
      <c r="AD34" s="91"/>
      <c r="AE34" s="81">
        <f>+Y34-U34-V34</f>
        <v>6257238138</v>
      </c>
      <c r="AF34" s="81"/>
      <c r="AG34" s="81" t="e">
        <f>+AE34+#REF!</f>
        <v>#REF!</v>
      </c>
      <c r="AH34" s="81"/>
      <c r="AI34" s="81"/>
      <c r="AJ34" s="81" t="e">
        <f>+Y34+#REF!</f>
        <v>#REF!</v>
      </c>
      <c r="AK34" s="81"/>
    </row>
    <row r="35" spans="1:37" s="72" customFormat="1" ht="22.5" customHeight="1">
      <c r="A35" s="83"/>
      <c r="B35" s="101" t="s">
        <v>7</v>
      </c>
      <c r="C35" s="97"/>
      <c r="D35" s="102" t="s">
        <v>8</v>
      </c>
      <c r="E35" s="97"/>
      <c r="F35" s="103">
        <v>18699703</v>
      </c>
      <c r="G35" s="103">
        <v>6768094</v>
      </c>
      <c r="H35" s="103">
        <v>3395781</v>
      </c>
      <c r="I35" s="103">
        <v>8915836</v>
      </c>
      <c r="J35" s="103">
        <v>11998032.999999996</v>
      </c>
      <c r="K35" s="103">
        <v>17675372</v>
      </c>
      <c r="L35" s="103">
        <v>117364282.99999999</v>
      </c>
      <c r="M35" s="103">
        <v>8965293</v>
      </c>
      <c r="N35" s="103">
        <v>6601352</v>
      </c>
      <c r="O35" s="103">
        <v>5359916</v>
      </c>
      <c r="P35" s="103">
        <v>10110382.000000002</v>
      </c>
      <c r="Q35" s="103">
        <v>400614</v>
      </c>
      <c r="R35" s="103">
        <v>12475450</v>
      </c>
      <c r="S35" s="103">
        <v>14441860</v>
      </c>
      <c r="T35" s="103">
        <v>20017902</v>
      </c>
      <c r="U35" s="103">
        <v>1951023</v>
      </c>
      <c r="V35" s="103">
        <v>9672079</v>
      </c>
      <c r="W35" s="103">
        <v>0</v>
      </c>
      <c r="X35" s="103">
        <f t="shared" si="9"/>
        <v>274812973</v>
      </c>
      <c r="Y35" s="103">
        <f t="shared" si="3"/>
        <v>274812973</v>
      </c>
      <c r="Z35" s="86"/>
      <c r="AA35" s="85">
        <f t="shared" si="4"/>
        <v>263189871</v>
      </c>
      <c r="AB35" s="88" t="e">
        <f>+#REF!</f>
        <v>#REF!</v>
      </c>
      <c r="AC35" s="87" t="e">
        <f>SUM(AA35:AB35)</f>
        <v>#REF!</v>
      </c>
      <c r="AD35" s="86"/>
      <c r="AE35" s="86"/>
      <c r="AF35" s="86"/>
      <c r="AG35" s="86"/>
      <c r="AH35" s="86"/>
      <c r="AI35" s="86"/>
      <c r="AJ35" s="86"/>
      <c r="AK35" s="86"/>
    </row>
    <row r="36" spans="1:37" s="72" customFormat="1" ht="22.5" customHeight="1">
      <c r="A36" s="83"/>
      <c r="B36" s="101" t="s">
        <v>9</v>
      </c>
      <c r="C36" s="97"/>
      <c r="D36" s="102" t="s">
        <v>10</v>
      </c>
      <c r="E36" s="97"/>
      <c r="F36" s="103">
        <v>5685931</v>
      </c>
      <c r="G36" s="103">
        <v>302432</v>
      </c>
      <c r="H36" s="103">
        <v>192257</v>
      </c>
      <c r="I36" s="103">
        <v>395926.00000000006</v>
      </c>
      <c r="J36" s="103">
        <v>745709</v>
      </c>
      <c r="K36" s="103">
        <v>1122242</v>
      </c>
      <c r="L36" s="103">
        <v>7944557</v>
      </c>
      <c r="M36" s="103">
        <v>653105</v>
      </c>
      <c r="N36" s="103">
        <v>390257.00000000006</v>
      </c>
      <c r="O36" s="103">
        <v>413061.99999999994</v>
      </c>
      <c r="P36" s="103">
        <v>840169.0000000002</v>
      </c>
      <c r="Q36" s="103">
        <v>21260</v>
      </c>
      <c r="R36" s="103">
        <v>1917547</v>
      </c>
      <c r="S36" s="103">
        <v>1155220.9999999998</v>
      </c>
      <c r="T36" s="103">
        <v>1781529</v>
      </c>
      <c r="U36" s="103">
        <v>260607</v>
      </c>
      <c r="V36" s="103">
        <v>3830868</v>
      </c>
      <c r="W36" s="103">
        <v>0</v>
      </c>
      <c r="X36" s="103">
        <f t="shared" si="9"/>
        <v>27652679</v>
      </c>
      <c r="Y36" s="103">
        <f t="shared" si="3"/>
        <v>27652679</v>
      </c>
      <c r="Z36" s="86"/>
      <c r="AA36" s="85">
        <f t="shared" si="4"/>
        <v>23561204</v>
      </c>
      <c r="AB36" s="88" t="e">
        <f>+#REF!</f>
        <v>#REF!</v>
      </c>
      <c r="AC36" s="87" t="e">
        <f aca="true" t="shared" si="11" ref="AC36:AC64">SUM(AA36:AB36)</f>
        <v>#REF!</v>
      </c>
      <c r="AD36" s="86"/>
      <c r="AE36" s="86"/>
      <c r="AF36" s="86"/>
      <c r="AG36" s="86"/>
      <c r="AH36" s="86"/>
      <c r="AI36" s="86"/>
      <c r="AJ36" s="86"/>
      <c r="AK36" s="86"/>
    </row>
    <row r="37" spans="1:37" s="72" customFormat="1" ht="22.5" customHeight="1">
      <c r="A37" s="83"/>
      <c r="B37" s="101" t="s">
        <v>11</v>
      </c>
      <c r="C37" s="97"/>
      <c r="D37" s="102" t="s">
        <v>52</v>
      </c>
      <c r="E37" s="97"/>
      <c r="F37" s="103">
        <v>0</v>
      </c>
      <c r="G37" s="103">
        <v>0</v>
      </c>
      <c r="H37" s="103">
        <v>0</v>
      </c>
      <c r="I37" s="103">
        <v>0</v>
      </c>
      <c r="J37" s="103">
        <v>10</v>
      </c>
      <c r="K37" s="103">
        <v>10</v>
      </c>
      <c r="L37" s="103">
        <v>10</v>
      </c>
      <c r="M37" s="103">
        <v>0</v>
      </c>
      <c r="N37" s="103">
        <v>10</v>
      </c>
      <c r="O37" s="103"/>
      <c r="P37" s="103">
        <v>0</v>
      </c>
      <c r="Q37" s="103"/>
      <c r="R37" s="103"/>
      <c r="S37" s="103">
        <v>0</v>
      </c>
      <c r="T37" s="103">
        <v>0</v>
      </c>
      <c r="U37" s="103">
        <v>88748</v>
      </c>
      <c r="V37" s="103"/>
      <c r="W37" s="103">
        <v>0</v>
      </c>
      <c r="X37" s="103">
        <f t="shared" si="9"/>
        <v>88788</v>
      </c>
      <c r="Y37" s="103">
        <f t="shared" si="3"/>
        <v>88788</v>
      </c>
      <c r="Z37" s="86"/>
      <c r="AA37" s="85">
        <f t="shared" si="4"/>
        <v>40</v>
      </c>
      <c r="AC37" s="87">
        <f t="shared" si="11"/>
        <v>40</v>
      </c>
      <c r="AD37" s="86"/>
      <c r="AE37" s="86"/>
      <c r="AF37" s="86"/>
      <c r="AG37" s="86"/>
      <c r="AH37" s="86"/>
      <c r="AI37" s="86"/>
      <c r="AJ37" s="86"/>
      <c r="AK37" s="86"/>
    </row>
    <row r="38" spans="1:37" s="72" customFormat="1" ht="22.5" customHeight="1">
      <c r="A38" s="83"/>
      <c r="B38" s="104" t="s">
        <v>12</v>
      </c>
      <c r="C38" s="105"/>
      <c r="D38" s="106" t="s">
        <v>14</v>
      </c>
      <c r="E38" s="105"/>
      <c r="F38" s="107">
        <f>+SUM(F39:F41)</f>
        <v>0</v>
      </c>
      <c r="G38" s="107">
        <f>+SUM(G39:G41)</f>
        <v>84433</v>
      </c>
      <c r="H38" s="107">
        <f aca="true" t="shared" si="12" ref="H38:W38">+SUM(H39:H41)</f>
        <v>0</v>
      </c>
      <c r="I38" s="107">
        <f t="shared" si="12"/>
        <v>0</v>
      </c>
      <c r="J38" s="107">
        <f t="shared" si="12"/>
        <v>0</v>
      </c>
      <c r="K38" s="107">
        <f t="shared" si="12"/>
        <v>0</v>
      </c>
      <c r="L38" s="107">
        <f t="shared" si="12"/>
        <v>1171426</v>
      </c>
      <c r="M38" s="107">
        <f t="shared" si="12"/>
        <v>0</v>
      </c>
      <c r="N38" s="107">
        <f t="shared" si="12"/>
        <v>0</v>
      </c>
      <c r="O38" s="107">
        <f t="shared" si="12"/>
        <v>0</v>
      </c>
      <c r="P38" s="107">
        <f t="shared" si="12"/>
        <v>48660</v>
      </c>
      <c r="Q38" s="107">
        <f t="shared" si="12"/>
        <v>1306933</v>
      </c>
      <c r="R38" s="107">
        <f t="shared" si="12"/>
        <v>1306933</v>
      </c>
      <c r="S38" s="107">
        <f t="shared" si="12"/>
        <v>0</v>
      </c>
      <c r="T38" s="107">
        <f t="shared" si="12"/>
        <v>153665</v>
      </c>
      <c r="U38" s="107">
        <f t="shared" si="12"/>
        <v>0</v>
      </c>
      <c r="V38" s="107">
        <f t="shared" si="12"/>
        <v>0</v>
      </c>
      <c r="W38" s="107">
        <f t="shared" si="12"/>
        <v>1306933</v>
      </c>
      <c r="X38" s="107">
        <f t="shared" si="9"/>
        <v>2765117</v>
      </c>
      <c r="Y38" s="107">
        <f t="shared" si="3"/>
        <v>4072050</v>
      </c>
      <c r="Z38" s="86"/>
      <c r="AA38" s="85">
        <f t="shared" si="4"/>
        <v>4072050</v>
      </c>
      <c r="AB38" s="86"/>
      <c r="AC38" s="87">
        <f t="shared" si="11"/>
        <v>4072050</v>
      </c>
      <c r="AD38" s="86"/>
      <c r="AE38" s="86"/>
      <c r="AF38" s="86"/>
      <c r="AG38" s="86"/>
      <c r="AH38" s="86"/>
      <c r="AI38" s="86"/>
      <c r="AJ38" s="86"/>
      <c r="AK38" s="86"/>
    </row>
    <row r="39" spans="1:37" s="72" customFormat="1" ht="22.5" customHeight="1">
      <c r="A39" s="83"/>
      <c r="B39" s="108" t="s">
        <v>20</v>
      </c>
      <c r="C39" s="97"/>
      <c r="D39" s="102" t="s">
        <v>110</v>
      </c>
      <c r="E39" s="97"/>
      <c r="F39" s="103"/>
      <c r="G39" s="103">
        <v>84433</v>
      </c>
      <c r="H39" s="103"/>
      <c r="I39" s="103"/>
      <c r="J39" s="103"/>
      <c r="K39" s="103"/>
      <c r="L39" s="103">
        <v>1171426</v>
      </c>
      <c r="M39" s="103"/>
      <c r="N39" s="103"/>
      <c r="O39" s="103"/>
      <c r="P39" s="103">
        <v>48660</v>
      </c>
      <c r="Q39" s="103"/>
      <c r="R39" s="103"/>
      <c r="S39" s="103"/>
      <c r="T39" s="103">
        <v>153665</v>
      </c>
      <c r="U39" s="103"/>
      <c r="V39" s="103"/>
      <c r="W39" s="103">
        <v>0</v>
      </c>
      <c r="X39" s="103">
        <f t="shared" si="9"/>
        <v>1458184</v>
      </c>
      <c r="Y39" s="103">
        <f t="shared" si="3"/>
        <v>1458184</v>
      </c>
      <c r="Z39" s="86"/>
      <c r="AA39" s="85"/>
      <c r="AB39" s="86"/>
      <c r="AC39" s="87"/>
      <c r="AD39" s="86"/>
      <c r="AE39" s="86"/>
      <c r="AF39" s="86"/>
      <c r="AG39" s="86"/>
      <c r="AH39" s="86"/>
      <c r="AI39" s="86"/>
      <c r="AJ39" s="86"/>
      <c r="AK39" s="86"/>
    </row>
    <row r="40" spans="1:37" s="72" customFormat="1" ht="22.5" customHeight="1">
      <c r="A40" s="83"/>
      <c r="B40" s="108" t="s">
        <v>39</v>
      </c>
      <c r="C40" s="97"/>
      <c r="D40" s="102" t="s">
        <v>111</v>
      </c>
      <c r="E40" s="97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>
        <v>1306933</v>
      </c>
      <c r="S40" s="103"/>
      <c r="T40" s="103"/>
      <c r="U40" s="103"/>
      <c r="V40" s="103"/>
      <c r="W40" s="103">
        <f>+R40</f>
        <v>1306933</v>
      </c>
      <c r="X40" s="103">
        <f t="shared" si="9"/>
        <v>0</v>
      </c>
      <c r="Y40" s="103">
        <f t="shared" si="3"/>
        <v>1306933</v>
      </c>
      <c r="Z40" s="86"/>
      <c r="AA40" s="85"/>
      <c r="AB40" s="86"/>
      <c r="AC40" s="87"/>
      <c r="AD40" s="86"/>
      <c r="AE40" s="86"/>
      <c r="AF40" s="86"/>
      <c r="AG40" s="86"/>
      <c r="AH40" s="86"/>
      <c r="AI40" s="86"/>
      <c r="AJ40" s="86"/>
      <c r="AK40" s="86"/>
    </row>
    <row r="41" spans="1:37" s="72" customFormat="1" ht="22.5" customHeight="1">
      <c r="A41" s="83"/>
      <c r="B41" s="108" t="s">
        <v>31</v>
      </c>
      <c r="C41" s="97"/>
      <c r="D41" s="102" t="s">
        <v>112</v>
      </c>
      <c r="E41" s="97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>
        <v>1306933</v>
      </c>
      <c r="R41" s="103"/>
      <c r="S41" s="103"/>
      <c r="T41" s="103"/>
      <c r="U41" s="103"/>
      <c r="V41" s="103"/>
      <c r="W41" s="103">
        <v>0</v>
      </c>
      <c r="X41" s="103">
        <f t="shared" si="9"/>
        <v>1306933</v>
      </c>
      <c r="Y41" s="103">
        <f t="shared" si="3"/>
        <v>1306933</v>
      </c>
      <c r="Z41" s="86"/>
      <c r="AA41" s="85"/>
      <c r="AB41" s="86"/>
      <c r="AC41" s="87"/>
      <c r="AD41" s="86"/>
      <c r="AE41" s="86"/>
      <c r="AF41" s="86"/>
      <c r="AG41" s="86"/>
      <c r="AH41" s="86"/>
      <c r="AI41" s="86"/>
      <c r="AJ41" s="86"/>
      <c r="AK41" s="86"/>
    </row>
    <row r="42" spans="1:37" s="72" customFormat="1" ht="22.5" customHeight="1">
      <c r="A42" s="83"/>
      <c r="B42" s="101" t="s">
        <v>13</v>
      </c>
      <c r="C42" s="97"/>
      <c r="D42" s="102" t="s">
        <v>30</v>
      </c>
      <c r="E42" s="97"/>
      <c r="F42" s="103">
        <v>316504</v>
      </c>
      <c r="G42" s="103">
        <v>94336</v>
      </c>
      <c r="H42" s="103">
        <v>95042</v>
      </c>
      <c r="I42" s="103">
        <v>63783</v>
      </c>
      <c r="J42" s="103">
        <v>200809</v>
      </c>
      <c r="K42" s="103">
        <v>151684</v>
      </c>
      <c r="L42" s="103">
        <v>1116161</v>
      </c>
      <c r="M42" s="103">
        <v>121550</v>
      </c>
      <c r="N42" s="103">
        <v>63791</v>
      </c>
      <c r="O42" s="103">
        <v>57712</v>
      </c>
      <c r="P42" s="103">
        <v>55817</v>
      </c>
      <c r="Q42" s="103"/>
      <c r="R42" s="103"/>
      <c r="S42" s="103">
        <v>20</v>
      </c>
      <c r="T42" s="103">
        <v>216031</v>
      </c>
      <c r="U42" s="103">
        <v>23397</v>
      </c>
      <c r="V42" s="103">
        <v>74421</v>
      </c>
      <c r="W42" s="103">
        <v>0</v>
      </c>
      <c r="X42" s="103">
        <f t="shared" si="9"/>
        <v>2651058</v>
      </c>
      <c r="Y42" s="103">
        <f t="shared" si="3"/>
        <v>2651058</v>
      </c>
      <c r="Z42" s="86"/>
      <c r="AA42" s="85">
        <f t="shared" si="4"/>
        <v>2553240</v>
      </c>
      <c r="AB42" s="86"/>
      <c r="AC42" s="87">
        <f t="shared" si="11"/>
        <v>2553240</v>
      </c>
      <c r="AD42" s="86"/>
      <c r="AE42" s="86"/>
      <c r="AF42" s="86"/>
      <c r="AG42" s="86"/>
      <c r="AH42" s="86"/>
      <c r="AI42" s="86"/>
      <c r="AJ42" s="86"/>
      <c r="AK42" s="86"/>
    </row>
    <row r="43" spans="1:37" s="72" customFormat="1" ht="22.5" customHeight="1">
      <c r="A43" s="83"/>
      <c r="B43" s="101" t="s">
        <v>75</v>
      </c>
      <c r="C43" s="97"/>
      <c r="D43" s="102" t="s">
        <v>67</v>
      </c>
      <c r="E43" s="97"/>
      <c r="F43" s="103"/>
      <c r="G43" s="103">
        <v>0</v>
      </c>
      <c r="H43" s="103"/>
      <c r="I43" s="103"/>
      <c r="J43" s="103"/>
      <c r="K43" s="103">
        <v>0</v>
      </c>
      <c r="L43" s="103"/>
      <c r="M43" s="103"/>
      <c r="N43" s="103"/>
      <c r="O43" s="103"/>
      <c r="P43" s="103"/>
      <c r="Q43" s="103"/>
      <c r="R43" s="103"/>
      <c r="S43" s="103">
        <v>0</v>
      </c>
      <c r="T43" s="103"/>
      <c r="U43" s="103"/>
      <c r="V43" s="103"/>
      <c r="W43" s="103">
        <v>0</v>
      </c>
      <c r="X43" s="103">
        <f t="shared" si="9"/>
        <v>0</v>
      </c>
      <c r="Y43" s="103">
        <f t="shared" si="3"/>
        <v>0</v>
      </c>
      <c r="Z43" s="86"/>
      <c r="AA43" s="85">
        <f t="shared" si="4"/>
        <v>0</v>
      </c>
      <c r="AB43" s="86"/>
      <c r="AC43" s="87">
        <f t="shared" si="11"/>
        <v>0</v>
      </c>
      <c r="AD43" s="86"/>
      <c r="AE43" s="86"/>
      <c r="AF43" s="86"/>
      <c r="AG43" s="86"/>
      <c r="AH43" s="86"/>
      <c r="AI43" s="86"/>
      <c r="AJ43" s="86"/>
      <c r="AK43" s="86"/>
    </row>
    <row r="44" spans="1:37" ht="22.5" customHeight="1">
      <c r="A44" s="83"/>
      <c r="B44" s="101" t="s">
        <v>76</v>
      </c>
      <c r="C44" s="97"/>
      <c r="D44" s="109" t="s">
        <v>68</v>
      </c>
      <c r="E44" s="97"/>
      <c r="F44" s="103">
        <f>SUM(F45:F52)</f>
        <v>2709833</v>
      </c>
      <c r="G44" s="103">
        <f aca="true" t="shared" si="13" ref="G44:M44">SUM(G45:G52)</f>
        <v>309627</v>
      </c>
      <c r="H44" s="103">
        <f t="shared" si="13"/>
        <v>47049</v>
      </c>
      <c r="I44" s="103">
        <f t="shared" si="13"/>
        <v>175491</v>
      </c>
      <c r="J44" s="103">
        <f t="shared" si="13"/>
        <v>556957</v>
      </c>
      <c r="K44" s="103">
        <f t="shared" si="13"/>
        <v>647086</v>
      </c>
      <c r="L44" s="103">
        <f t="shared" si="13"/>
        <v>22089448</v>
      </c>
      <c r="M44" s="103">
        <f t="shared" si="13"/>
        <v>1814843</v>
      </c>
      <c r="N44" s="103">
        <f>SUM(N45:N52)</f>
        <v>240323</v>
      </c>
      <c r="O44" s="103">
        <f aca="true" t="shared" si="14" ref="O44:V44">SUM(O45:O52)</f>
        <v>253554</v>
      </c>
      <c r="P44" s="103">
        <f t="shared" si="14"/>
        <v>622609</v>
      </c>
      <c r="Q44" s="103">
        <f>SUM(Q45:Q52)</f>
        <v>0</v>
      </c>
      <c r="R44" s="103">
        <f>SUM(R45:R52)</f>
        <v>0</v>
      </c>
      <c r="S44" s="103">
        <f t="shared" si="14"/>
        <v>200431</v>
      </c>
      <c r="T44" s="103">
        <f t="shared" si="14"/>
        <v>2458085</v>
      </c>
      <c r="U44" s="103">
        <f t="shared" si="14"/>
        <v>80111</v>
      </c>
      <c r="V44" s="103">
        <f t="shared" si="14"/>
        <v>547305</v>
      </c>
      <c r="W44" s="103">
        <v>0</v>
      </c>
      <c r="X44" s="103">
        <f t="shared" si="9"/>
        <v>32752752</v>
      </c>
      <c r="Y44" s="103">
        <f t="shared" si="3"/>
        <v>32752752</v>
      </c>
      <c r="Z44" s="92"/>
      <c r="AA44" s="85">
        <f t="shared" si="4"/>
        <v>32125336</v>
      </c>
      <c r="AB44" s="88" t="e">
        <f>+#REF!</f>
        <v>#REF!</v>
      </c>
      <c r="AC44" s="87" t="e">
        <f t="shared" si="11"/>
        <v>#REF!</v>
      </c>
      <c r="AD44" s="86"/>
      <c r="AE44" s="92"/>
      <c r="AF44" s="92"/>
      <c r="AG44" s="92"/>
      <c r="AH44" s="92"/>
      <c r="AI44" s="92"/>
      <c r="AJ44" s="92"/>
      <c r="AK44" s="92"/>
    </row>
    <row r="45" spans="1:37" s="72" customFormat="1" ht="22.5" customHeight="1">
      <c r="A45" s="83"/>
      <c r="B45" s="110" t="s">
        <v>20</v>
      </c>
      <c r="C45" s="111"/>
      <c r="D45" s="112" t="s">
        <v>38</v>
      </c>
      <c r="E45" s="97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>
        <v>0</v>
      </c>
      <c r="X45" s="113">
        <f t="shared" si="9"/>
        <v>0</v>
      </c>
      <c r="Y45" s="113">
        <f t="shared" si="3"/>
        <v>0</v>
      </c>
      <c r="Z45" s="86"/>
      <c r="AA45" s="85">
        <f t="shared" si="4"/>
        <v>0</v>
      </c>
      <c r="AB45" s="86"/>
      <c r="AC45" s="87">
        <f t="shared" si="11"/>
        <v>0</v>
      </c>
      <c r="AD45" s="86"/>
      <c r="AE45" s="86"/>
      <c r="AF45" s="86"/>
      <c r="AG45" s="86"/>
      <c r="AH45" s="86"/>
      <c r="AI45" s="86"/>
      <c r="AJ45" s="86"/>
      <c r="AK45" s="86"/>
    </row>
    <row r="46" spans="1:37" s="72" customFormat="1" ht="22.5" customHeight="1">
      <c r="A46" s="83"/>
      <c r="B46" s="108" t="s">
        <v>39</v>
      </c>
      <c r="C46" s="97"/>
      <c r="D46" s="102" t="s">
        <v>98</v>
      </c>
      <c r="E46" s="97"/>
      <c r="F46" s="103"/>
      <c r="G46" s="103"/>
      <c r="H46" s="103"/>
      <c r="I46" s="103"/>
      <c r="J46" s="103"/>
      <c r="K46" s="103">
        <v>4018</v>
      </c>
      <c r="L46" s="103"/>
      <c r="M46" s="103"/>
      <c r="N46" s="103">
        <v>36846</v>
      </c>
      <c r="O46" s="103"/>
      <c r="P46" s="103">
        <v>116930</v>
      </c>
      <c r="Q46" s="103"/>
      <c r="R46" s="103"/>
      <c r="S46" s="103"/>
      <c r="T46" s="103"/>
      <c r="U46" s="103"/>
      <c r="V46" s="103"/>
      <c r="W46" s="103">
        <v>0</v>
      </c>
      <c r="X46" s="103">
        <f t="shared" si="9"/>
        <v>157794</v>
      </c>
      <c r="Y46" s="103">
        <f t="shared" si="3"/>
        <v>157794</v>
      </c>
      <c r="Z46" s="86"/>
      <c r="AA46" s="85">
        <f t="shared" si="4"/>
        <v>157794</v>
      </c>
      <c r="AB46" s="86"/>
      <c r="AC46" s="87">
        <f t="shared" si="11"/>
        <v>157794</v>
      </c>
      <c r="AD46" s="86"/>
      <c r="AE46" s="86"/>
      <c r="AF46" s="86"/>
      <c r="AG46" s="86"/>
      <c r="AH46" s="86"/>
      <c r="AI46" s="86"/>
      <c r="AJ46" s="86"/>
      <c r="AK46" s="86"/>
    </row>
    <row r="47" spans="1:37" s="72" customFormat="1" ht="22.5" customHeight="1">
      <c r="A47" s="83"/>
      <c r="B47" s="108" t="s">
        <v>31</v>
      </c>
      <c r="C47" s="97"/>
      <c r="D47" s="102" t="s">
        <v>33</v>
      </c>
      <c r="E47" s="97"/>
      <c r="F47" s="103">
        <v>200588</v>
      </c>
      <c r="G47" s="103">
        <v>23918</v>
      </c>
      <c r="H47" s="103"/>
      <c r="I47" s="103">
        <v>23917</v>
      </c>
      <c r="J47" s="103">
        <v>200588</v>
      </c>
      <c r="K47" s="103">
        <v>240706</v>
      </c>
      <c r="L47" s="103">
        <v>10997798</v>
      </c>
      <c r="M47" s="103">
        <v>151584</v>
      </c>
      <c r="N47" s="103">
        <v>71753</v>
      </c>
      <c r="O47" s="103">
        <v>47835</v>
      </c>
      <c r="P47" s="103">
        <v>260765</v>
      </c>
      <c r="Q47" s="103"/>
      <c r="R47" s="103"/>
      <c r="S47" s="103">
        <v>60176</v>
      </c>
      <c r="T47" s="103">
        <v>350019</v>
      </c>
      <c r="U47" s="103"/>
      <c r="V47" s="103">
        <v>362563</v>
      </c>
      <c r="W47" s="103">
        <v>0</v>
      </c>
      <c r="X47" s="103">
        <f t="shared" si="9"/>
        <v>12992210</v>
      </c>
      <c r="Y47" s="103">
        <f t="shared" si="3"/>
        <v>12992210</v>
      </c>
      <c r="Z47" s="86"/>
      <c r="AA47" s="85">
        <f t="shared" si="4"/>
        <v>12629647</v>
      </c>
      <c r="AB47" s="86"/>
      <c r="AC47" s="87">
        <f t="shared" si="11"/>
        <v>12629647</v>
      </c>
      <c r="AD47" s="86"/>
      <c r="AE47" s="86"/>
      <c r="AF47" s="86"/>
      <c r="AG47" s="86"/>
      <c r="AH47" s="86"/>
      <c r="AI47" s="86"/>
      <c r="AJ47" s="86"/>
      <c r="AK47" s="86"/>
    </row>
    <row r="48" spans="1:37" s="72" customFormat="1" ht="22.5" customHeight="1">
      <c r="A48" s="83"/>
      <c r="B48" s="108" t="s">
        <v>32</v>
      </c>
      <c r="C48" s="97"/>
      <c r="D48" s="102" t="s">
        <v>34</v>
      </c>
      <c r="E48" s="97"/>
      <c r="F48" s="103">
        <v>5087</v>
      </c>
      <c r="G48" s="103">
        <v>573</v>
      </c>
      <c r="H48" s="103">
        <v>5484</v>
      </c>
      <c r="I48" s="103">
        <v>3525</v>
      </c>
      <c r="J48" s="103">
        <v>10989</v>
      </c>
      <c r="K48" s="103">
        <v>4281</v>
      </c>
      <c r="L48" s="103">
        <v>115462</v>
      </c>
      <c r="M48" s="103"/>
      <c r="N48" s="103">
        <v>5975</v>
      </c>
      <c r="O48" s="103">
        <v>2691</v>
      </c>
      <c r="P48" s="103">
        <v>12542</v>
      </c>
      <c r="Q48" s="103"/>
      <c r="R48" s="103"/>
      <c r="S48" s="103">
        <v>3538</v>
      </c>
      <c r="T48" s="103">
        <v>22948</v>
      </c>
      <c r="U48" s="103">
        <v>5168</v>
      </c>
      <c r="V48" s="103">
        <v>5932</v>
      </c>
      <c r="W48" s="103">
        <v>0</v>
      </c>
      <c r="X48" s="103">
        <f t="shared" si="9"/>
        <v>204195</v>
      </c>
      <c r="Y48" s="103">
        <f t="shared" si="3"/>
        <v>204195</v>
      </c>
      <c r="Z48" s="86"/>
      <c r="AA48" s="85">
        <f t="shared" si="4"/>
        <v>193095</v>
      </c>
      <c r="AB48" s="86"/>
      <c r="AC48" s="87">
        <f t="shared" si="11"/>
        <v>193095</v>
      </c>
      <c r="AD48" s="86"/>
      <c r="AE48" s="86"/>
      <c r="AF48" s="86"/>
      <c r="AG48" s="86"/>
      <c r="AH48" s="86"/>
      <c r="AI48" s="86"/>
      <c r="AJ48" s="86"/>
      <c r="AK48" s="86"/>
    </row>
    <row r="49" spans="1:37" s="72" customFormat="1" ht="22.5" customHeight="1">
      <c r="A49" s="83"/>
      <c r="B49" s="108" t="s">
        <v>37</v>
      </c>
      <c r="C49" s="97"/>
      <c r="D49" s="102" t="s">
        <v>47</v>
      </c>
      <c r="E49" s="97"/>
      <c r="F49" s="103">
        <v>385460</v>
      </c>
      <c r="G49" s="103"/>
      <c r="H49" s="103">
        <v>1244</v>
      </c>
      <c r="I49" s="103"/>
      <c r="J49" s="103">
        <v>39969</v>
      </c>
      <c r="K49" s="103">
        <v>233860</v>
      </c>
      <c r="L49" s="103">
        <v>10268580</v>
      </c>
      <c r="M49" s="103">
        <v>159025</v>
      </c>
      <c r="N49" s="103"/>
      <c r="O49" s="103">
        <v>11291</v>
      </c>
      <c r="P49" s="103">
        <v>28329</v>
      </c>
      <c r="Q49" s="103"/>
      <c r="R49" s="103"/>
      <c r="S49" s="103">
        <v>8649</v>
      </c>
      <c r="T49" s="103">
        <v>367876</v>
      </c>
      <c r="U49" s="103">
        <v>40247</v>
      </c>
      <c r="V49" s="103">
        <v>39299</v>
      </c>
      <c r="W49" s="103">
        <v>0</v>
      </c>
      <c r="X49" s="103">
        <f t="shared" si="9"/>
        <v>11583829</v>
      </c>
      <c r="Y49" s="103">
        <f t="shared" si="3"/>
        <v>11583829</v>
      </c>
      <c r="Z49" s="86"/>
      <c r="AA49" s="85">
        <f t="shared" si="4"/>
        <v>11504283</v>
      </c>
      <c r="AB49" s="86"/>
      <c r="AC49" s="87">
        <f t="shared" si="11"/>
        <v>11504283</v>
      </c>
      <c r="AD49" s="86"/>
      <c r="AE49" s="86"/>
      <c r="AF49" s="86"/>
      <c r="AG49" s="86"/>
      <c r="AH49" s="86"/>
      <c r="AI49" s="86"/>
      <c r="AJ49" s="86"/>
      <c r="AK49" s="86"/>
    </row>
    <row r="50" spans="1:37" s="72" customFormat="1" ht="22.5" customHeight="1">
      <c r="A50" s="83"/>
      <c r="B50" s="108" t="s">
        <v>21</v>
      </c>
      <c r="C50" s="97"/>
      <c r="D50" s="102" t="s">
        <v>36</v>
      </c>
      <c r="E50" s="97"/>
      <c r="F50" s="103">
        <v>706009</v>
      </c>
      <c r="G50" s="103">
        <v>18241</v>
      </c>
      <c r="H50" s="103">
        <v>25225</v>
      </c>
      <c r="I50" s="103"/>
      <c r="J50" s="103">
        <v>204583</v>
      </c>
      <c r="K50" s="103">
        <v>95351</v>
      </c>
      <c r="L50" s="103">
        <v>503731</v>
      </c>
      <c r="M50" s="103">
        <v>51294</v>
      </c>
      <c r="N50" s="103">
        <v>42200</v>
      </c>
      <c r="O50" s="103">
        <v>82427</v>
      </c>
      <c r="P50" s="103">
        <v>132025</v>
      </c>
      <c r="Q50" s="103"/>
      <c r="R50" s="103"/>
      <c r="S50" s="103">
        <v>54851</v>
      </c>
      <c r="T50" s="103">
        <v>846283</v>
      </c>
      <c r="U50" s="103">
        <v>11002</v>
      </c>
      <c r="V50" s="103">
        <v>55808</v>
      </c>
      <c r="W50" s="103">
        <v>0</v>
      </c>
      <c r="X50" s="103">
        <f t="shared" si="9"/>
        <v>2829030</v>
      </c>
      <c r="Y50" s="103">
        <f t="shared" si="3"/>
        <v>2829030</v>
      </c>
      <c r="Z50" s="86"/>
      <c r="AA50" s="85">
        <f t="shared" si="4"/>
        <v>2762220</v>
      </c>
      <c r="AB50" s="86"/>
      <c r="AC50" s="87">
        <f t="shared" si="11"/>
        <v>2762220</v>
      </c>
      <c r="AD50" s="86"/>
      <c r="AE50" s="86"/>
      <c r="AF50" s="86"/>
      <c r="AG50" s="86"/>
      <c r="AH50" s="86"/>
      <c r="AI50" s="86"/>
      <c r="AJ50" s="86"/>
      <c r="AK50" s="86"/>
    </row>
    <row r="51" spans="1:37" s="72" customFormat="1" ht="22.5" customHeight="1">
      <c r="A51" s="83"/>
      <c r="B51" s="108" t="s">
        <v>23</v>
      </c>
      <c r="C51" s="97"/>
      <c r="D51" s="102" t="s">
        <v>35</v>
      </c>
      <c r="E51" s="97"/>
      <c r="F51" s="103">
        <v>1412689</v>
      </c>
      <c r="G51" s="103">
        <v>266895</v>
      </c>
      <c r="H51" s="103">
        <v>15096</v>
      </c>
      <c r="I51" s="103">
        <v>148049</v>
      </c>
      <c r="J51" s="103">
        <v>100828</v>
      </c>
      <c r="K51" s="103">
        <v>68870</v>
      </c>
      <c r="L51" s="103">
        <v>203877</v>
      </c>
      <c r="M51" s="103">
        <v>71040</v>
      </c>
      <c r="N51" s="103">
        <v>83549</v>
      </c>
      <c r="O51" s="103">
        <v>109310</v>
      </c>
      <c r="P51" s="103">
        <v>72018</v>
      </c>
      <c r="Q51" s="103"/>
      <c r="R51" s="103"/>
      <c r="S51" s="103">
        <v>73217</v>
      </c>
      <c r="T51" s="103">
        <v>870959</v>
      </c>
      <c r="U51" s="103">
        <v>23694</v>
      </c>
      <c r="V51" s="103">
        <v>83703</v>
      </c>
      <c r="W51" s="103">
        <v>0</v>
      </c>
      <c r="X51" s="103">
        <f t="shared" si="9"/>
        <v>3603794</v>
      </c>
      <c r="Y51" s="103">
        <f t="shared" si="3"/>
        <v>3603794</v>
      </c>
      <c r="Z51" s="86"/>
      <c r="AA51" s="85">
        <f t="shared" si="4"/>
        <v>3496397</v>
      </c>
      <c r="AB51" s="86"/>
      <c r="AC51" s="87">
        <f t="shared" si="11"/>
        <v>3496397</v>
      </c>
      <c r="AD51" s="86"/>
      <c r="AE51" s="86"/>
      <c r="AF51" s="86"/>
      <c r="AG51" s="86"/>
      <c r="AH51" s="86"/>
      <c r="AI51" s="86"/>
      <c r="AJ51" s="86"/>
      <c r="AK51" s="86"/>
    </row>
    <row r="52" spans="1:37" s="72" customFormat="1" ht="22.5" customHeight="1">
      <c r="A52" s="83"/>
      <c r="B52" s="108" t="s">
        <v>96</v>
      </c>
      <c r="C52" s="97"/>
      <c r="D52" s="102" t="s">
        <v>97</v>
      </c>
      <c r="E52" s="97"/>
      <c r="F52" s="103"/>
      <c r="G52" s="103"/>
      <c r="H52" s="103"/>
      <c r="I52" s="103"/>
      <c r="J52" s="103"/>
      <c r="K52" s="103"/>
      <c r="L52" s="103"/>
      <c r="M52" s="103">
        <v>1381900</v>
      </c>
      <c r="N52" s="103"/>
      <c r="O52" s="103"/>
      <c r="P52" s="103"/>
      <c r="Q52" s="103"/>
      <c r="R52" s="103"/>
      <c r="S52" s="103"/>
      <c r="T52" s="103"/>
      <c r="U52" s="103"/>
      <c r="V52" s="103"/>
      <c r="W52" s="103">
        <v>0</v>
      </c>
      <c r="X52" s="103">
        <f t="shared" si="9"/>
        <v>1381900</v>
      </c>
      <c r="Y52" s="103">
        <f t="shared" si="3"/>
        <v>1381900</v>
      </c>
      <c r="Z52" s="86"/>
      <c r="AA52" s="85"/>
      <c r="AB52" s="86"/>
      <c r="AC52" s="87">
        <f t="shared" si="11"/>
        <v>0</v>
      </c>
      <c r="AD52" s="86"/>
      <c r="AE52" s="86"/>
      <c r="AF52" s="86"/>
      <c r="AG52" s="86"/>
      <c r="AH52" s="86"/>
      <c r="AI52" s="86"/>
      <c r="AJ52" s="86"/>
      <c r="AK52" s="86"/>
    </row>
    <row r="53" spans="1:37" s="72" customFormat="1" ht="22.5" customHeight="1">
      <c r="A53" s="83"/>
      <c r="B53" s="104">
        <v>30</v>
      </c>
      <c r="C53" s="105"/>
      <c r="D53" s="106" t="s">
        <v>100</v>
      </c>
      <c r="E53" s="9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3">
        <v>0</v>
      </c>
      <c r="X53" s="103">
        <f t="shared" si="9"/>
        <v>0</v>
      </c>
      <c r="Y53" s="103">
        <f t="shared" si="3"/>
        <v>0</v>
      </c>
      <c r="Z53" s="86"/>
      <c r="AA53" s="85">
        <f t="shared" si="4"/>
        <v>0</v>
      </c>
      <c r="AB53" s="86"/>
      <c r="AC53" s="87">
        <f t="shared" si="11"/>
        <v>0</v>
      </c>
      <c r="AD53" s="86"/>
      <c r="AE53" s="86"/>
      <c r="AF53" s="86"/>
      <c r="AG53" s="86"/>
      <c r="AH53" s="86"/>
      <c r="AI53" s="86"/>
      <c r="AJ53" s="86"/>
      <c r="AK53" s="86"/>
    </row>
    <row r="54" spans="1:37" ht="22.5" customHeight="1">
      <c r="A54" s="83"/>
      <c r="B54" s="104" t="s">
        <v>77</v>
      </c>
      <c r="C54" s="105"/>
      <c r="D54" s="106" t="s">
        <v>15</v>
      </c>
      <c r="E54" s="97"/>
      <c r="F54" s="107">
        <f>SUM(F55,F56,F57)</f>
        <v>0</v>
      </c>
      <c r="G54" s="107">
        <f aca="true" t="shared" si="15" ref="G54:P54">SUM(G55,G56,G57)</f>
        <v>569449</v>
      </c>
      <c r="H54" s="107">
        <f t="shared" si="15"/>
        <v>0</v>
      </c>
      <c r="I54" s="107">
        <f t="shared" si="15"/>
        <v>0</v>
      </c>
      <c r="J54" s="107">
        <f t="shared" si="15"/>
        <v>36790026</v>
      </c>
      <c r="K54" s="107">
        <f t="shared" si="15"/>
        <v>293591805</v>
      </c>
      <c r="L54" s="107">
        <f t="shared" si="15"/>
        <v>1913855137</v>
      </c>
      <c r="M54" s="107">
        <f t="shared" si="15"/>
        <v>115171552</v>
      </c>
      <c r="N54" s="107">
        <f t="shared" si="15"/>
        <v>135318267</v>
      </c>
      <c r="O54" s="107">
        <f t="shared" si="15"/>
        <v>806413</v>
      </c>
      <c r="P54" s="107">
        <f t="shared" si="15"/>
        <v>295780655</v>
      </c>
      <c r="Q54" s="107">
        <f aca="true" t="shared" si="16" ref="Q54:V54">SUM(Q55,Q56,Q57)</f>
        <v>0</v>
      </c>
      <c r="R54" s="107">
        <f t="shared" si="16"/>
        <v>0</v>
      </c>
      <c r="S54" s="107">
        <f t="shared" si="16"/>
        <v>453554155</v>
      </c>
      <c r="T54" s="107">
        <f t="shared" si="16"/>
        <v>15146653</v>
      </c>
      <c r="U54" s="107">
        <f t="shared" si="16"/>
        <v>318900</v>
      </c>
      <c r="V54" s="107">
        <f t="shared" si="16"/>
        <v>227672</v>
      </c>
      <c r="W54" s="114">
        <v>0</v>
      </c>
      <c r="X54" s="114">
        <f t="shared" si="9"/>
        <v>3261130684</v>
      </c>
      <c r="Y54" s="114">
        <f t="shared" si="3"/>
        <v>3261130684</v>
      </c>
      <c r="Z54" s="92"/>
      <c r="AA54" s="85">
        <f t="shared" si="4"/>
        <v>3260584112</v>
      </c>
      <c r="AB54" s="88" t="e">
        <f>+#REF!</f>
        <v>#REF!</v>
      </c>
      <c r="AC54" s="87" t="e">
        <f t="shared" si="11"/>
        <v>#REF!</v>
      </c>
      <c r="AD54" s="86"/>
      <c r="AE54" s="92"/>
      <c r="AF54" s="92"/>
      <c r="AG54" s="92"/>
      <c r="AH54" s="92"/>
      <c r="AI54" s="92"/>
      <c r="AJ54" s="92"/>
      <c r="AK54" s="92"/>
    </row>
    <row r="55" spans="1:37" s="72" customFormat="1" ht="22.5" customHeight="1">
      <c r="A55" s="83"/>
      <c r="B55" s="108" t="s">
        <v>20</v>
      </c>
      <c r="C55" s="97"/>
      <c r="D55" s="102" t="s">
        <v>42</v>
      </c>
      <c r="E55" s="97"/>
      <c r="F55" s="103"/>
      <c r="G55" s="103">
        <v>569449</v>
      </c>
      <c r="H55" s="103"/>
      <c r="I55" s="103"/>
      <c r="J55" s="103">
        <v>364800</v>
      </c>
      <c r="K55" s="103">
        <v>4469086</v>
      </c>
      <c r="L55" s="103">
        <v>6524875</v>
      </c>
      <c r="M55" s="103">
        <v>1470571</v>
      </c>
      <c r="N55" s="103">
        <v>486780</v>
      </c>
      <c r="O55" s="103">
        <v>806413</v>
      </c>
      <c r="P55" s="103">
        <v>426647</v>
      </c>
      <c r="Q55" s="103"/>
      <c r="R55" s="103"/>
      <c r="S55" s="103"/>
      <c r="T55" s="103">
        <v>2623160</v>
      </c>
      <c r="U55" s="103"/>
      <c r="V55" s="103"/>
      <c r="W55" s="103">
        <v>0</v>
      </c>
      <c r="X55" s="103">
        <f t="shared" si="9"/>
        <v>17741781</v>
      </c>
      <c r="Y55" s="103">
        <f t="shared" si="3"/>
        <v>17741781</v>
      </c>
      <c r="Z55" s="86"/>
      <c r="AA55" s="85">
        <f t="shared" si="4"/>
        <v>17741781</v>
      </c>
      <c r="AB55" s="86"/>
      <c r="AC55" s="87">
        <f t="shared" si="11"/>
        <v>17741781</v>
      </c>
      <c r="AD55" s="86"/>
      <c r="AE55" s="86"/>
      <c r="AF55" s="86"/>
      <c r="AG55" s="86"/>
      <c r="AH55" s="86"/>
      <c r="AI55" s="86"/>
      <c r="AJ55" s="86"/>
      <c r="AK55" s="86"/>
    </row>
    <row r="56" spans="1:37" s="72" customFormat="1" ht="22.5" customHeight="1">
      <c r="A56" s="83"/>
      <c r="B56" s="108" t="s">
        <v>39</v>
      </c>
      <c r="C56" s="97"/>
      <c r="D56" s="102" t="s">
        <v>43</v>
      </c>
      <c r="E56" s="97"/>
      <c r="F56" s="103"/>
      <c r="G56" s="103"/>
      <c r="H56" s="103"/>
      <c r="I56" s="103"/>
      <c r="J56" s="103">
        <v>36425226</v>
      </c>
      <c r="K56" s="103">
        <v>289122719</v>
      </c>
      <c r="L56" s="103">
        <v>1907330262</v>
      </c>
      <c r="M56" s="103">
        <v>113700981</v>
      </c>
      <c r="N56" s="103">
        <v>134831487</v>
      </c>
      <c r="O56" s="103"/>
      <c r="P56" s="103">
        <v>295354008</v>
      </c>
      <c r="Q56" s="103"/>
      <c r="R56" s="103"/>
      <c r="S56" s="103">
        <v>453554155</v>
      </c>
      <c r="T56" s="103">
        <v>12523493</v>
      </c>
      <c r="U56" s="103">
        <v>318900</v>
      </c>
      <c r="V56" s="103">
        <v>227672</v>
      </c>
      <c r="W56" s="103">
        <v>0</v>
      </c>
      <c r="X56" s="103">
        <f t="shared" si="9"/>
        <v>3243388903</v>
      </c>
      <c r="Y56" s="103">
        <f t="shared" si="3"/>
        <v>3243388903</v>
      </c>
      <c r="Z56" s="86"/>
      <c r="AA56" s="85">
        <f t="shared" si="4"/>
        <v>3242842331</v>
      </c>
      <c r="AB56" s="86"/>
      <c r="AC56" s="87">
        <f t="shared" si="11"/>
        <v>3242842331</v>
      </c>
      <c r="AD56" s="86"/>
      <c r="AE56" s="86"/>
      <c r="AF56" s="86"/>
      <c r="AG56" s="86"/>
      <c r="AH56" s="86"/>
      <c r="AI56" s="86"/>
      <c r="AJ56" s="86"/>
      <c r="AK56" s="86"/>
    </row>
    <row r="57" spans="1:37" s="72" customFormat="1" ht="22.5" customHeight="1">
      <c r="A57" s="83"/>
      <c r="B57" s="108" t="s">
        <v>31</v>
      </c>
      <c r="C57" s="97"/>
      <c r="D57" s="102" t="s">
        <v>101</v>
      </c>
      <c r="E57" s="97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>
        <v>0</v>
      </c>
      <c r="X57" s="103">
        <f t="shared" si="9"/>
        <v>0</v>
      </c>
      <c r="Y57" s="103">
        <f t="shared" si="3"/>
        <v>0</v>
      </c>
      <c r="Z57" s="86"/>
      <c r="AA57" s="85">
        <f t="shared" si="4"/>
        <v>0</v>
      </c>
      <c r="AB57" s="86"/>
      <c r="AC57" s="87">
        <f t="shared" si="11"/>
        <v>0</v>
      </c>
      <c r="AD57" s="86"/>
      <c r="AE57" s="86"/>
      <c r="AF57" s="86"/>
      <c r="AG57" s="86"/>
      <c r="AH57" s="86"/>
      <c r="AI57" s="86"/>
      <c r="AJ57" s="86"/>
      <c r="AK57" s="86"/>
    </row>
    <row r="58" spans="1:37" s="72" customFormat="1" ht="22.5" customHeight="1">
      <c r="A58" s="83"/>
      <c r="B58" s="101" t="s">
        <v>16</v>
      </c>
      <c r="C58" s="97"/>
      <c r="D58" s="102" t="s">
        <v>40</v>
      </c>
      <c r="E58" s="97"/>
      <c r="F58" s="103"/>
      <c r="G58" s="103"/>
      <c r="H58" s="103"/>
      <c r="I58" s="103"/>
      <c r="J58" s="103">
        <v>10</v>
      </c>
      <c r="K58" s="103">
        <v>10</v>
      </c>
      <c r="L58" s="103">
        <v>10</v>
      </c>
      <c r="M58" s="103">
        <v>10</v>
      </c>
      <c r="N58" s="103">
        <v>10</v>
      </c>
      <c r="O58" s="103"/>
      <c r="P58" s="103">
        <v>10</v>
      </c>
      <c r="Q58" s="103"/>
      <c r="R58" s="103"/>
      <c r="S58" s="103"/>
      <c r="T58" s="103">
        <v>10</v>
      </c>
      <c r="U58" s="103"/>
      <c r="V58" s="103"/>
      <c r="W58" s="103">
        <v>0</v>
      </c>
      <c r="X58" s="103">
        <f t="shared" si="9"/>
        <v>70</v>
      </c>
      <c r="Y58" s="103">
        <f t="shared" si="3"/>
        <v>70</v>
      </c>
      <c r="Z58" s="86"/>
      <c r="AA58" s="85">
        <f t="shared" si="4"/>
        <v>70</v>
      </c>
      <c r="AB58" s="86"/>
      <c r="AC58" s="87">
        <f t="shared" si="11"/>
        <v>70</v>
      </c>
      <c r="AD58" s="86"/>
      <c r="AE58" s="86"/>
      <c r="AF58" s="86"/>
      <c r="AG58" s="86"/>
      <c r="AH58" s="86"/>
      <c r="AI58" s="86"/>
      <c r="AJ58" s="86"/>
      <c r="AK58" s="86"/>
    </row>
    <row r="59" spans="1:37" s="72" customFormat="1" ht="22.5" customHeight="1">
      <c r="A59" s="83"/>
      <c r="B59" s="104" t="s">
        <v>17</v>
      </c>
      <c r="C59" s="105"/>
      <c r="D59" s="115" t="s">
        <v>18</v>
      </c>
      <c r="E59" s="105"/>
      <c r="F59" s="107">
        <f>+SUM(F60:F62)</f>
        <v>0</v>
      </c>
      <c r="G59" s="107">
        <f>+SUM(G60:G62)</f>
        <v>0</v>
      </c>
      <c r="H59" s="107">
        <f aca="true" t="shared" si="17" ref="H59:W59">+SUM(H60:H62)</f>
        <v>0</v>
      </c>
      <c r="I59" s="107">
        <f t="shared" si="17"/>
        <v>0</v>
      </c>
      <c r="J59" s="107">
        <f t="shared" si="17"/>
        <v>0</v>
      </c>
      <c r="K59" s="107">
        <f t="shared" si="17"/>
        <v>0</v>
      </c>
      <c r="L59" s="107">
        <f t="shared" si="17"/>
        <v>0</v>
      </c>
      <c r="M59" s="107">
        <f t="shared" si="17"/>
        <v>0</v>
      </c>
      <c r="N59" s="107">
        <f t="shared" si="17"/>
        <v>0</v>
      </c>
      <c r="O59" s="107">
        <f t="shared" si="17"/>
        <v>0</v>
      </c>
      <c r="P59" s="107">
        <f t="shared" si="17"/>
        <v>17877772</v>
      </c>
      <c r="Q59" s="107">
        <f t="shared" si="17"/>
        <v>401473723</v>
      </c>
      <c r="R59" s="107">
        <f t="shared" si="17"/>
        <v>1653158615</v>
      </c>
      <c r="S59" s="107">
        <f t="shared" si="17"/>
        <v>598110365</v>
      </c>
      <c r="T59" s="107">
        <f t="shared" si="17"/>
        <v>531500</v>
      </c>
      <c r="U59" s="107">
        <f t="shared" si="17"/>
        <v>0</v>
      </c>
      <c r="V59" s="107">
        <f t="shared" si="17"/>
        <v>0</v>
      </c>
      <c r="W59" s="107">
        <f t="shared" si="17"/>
        <v>1562415901</v>
      </c>
      <c r="X59" s="107">
        <f t="shared" si="9"/>
        <v>1108736074</v>
      </c>
      <c r="Y59" s="107">
        <f t="shared" si="3"/>
        <v>2671151975</v>
      </c>
      <c r="Z59" s="86"/>
      <c r="AA59" s="85">
        <f t="shared" si="4"/>
        <v>2671151975</v>
      </c>
      <c r="AB59" s="86"/>
      <c r="AC59" s="87">
        <f t="shared" si="11"/>
        <v>2671151975</v>
      </c>
      <c r="AD59" s="86"/>
      <c r="AE59" s="86"/>
      <c r="AF59" s="86"/>
      <c r="AG59" s="86"/>
      <c r="AH59" s="86"/>
      <c r="AI59" s="86"/>
      <c r="AJ59" s="86"/>
      <c r="AK59" s="86"/>
    </row>
    <row r="60" spans="1:37" s="72" customFormat="1" ht="22.5" customHeight="1">
      <c r="A60" s="83"/>
      <c r="B60" s="108" t="s">
        <v>20</v>
      </c>
      <c r="C60" s="97"/>
      <c r="D60" s="102" t="s">
        <v>110</v>
      </c>
      <c r="E60" s="97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>
        <v>598110365</v>
      </c>
      <c r="T60" s="103"/>
      <c r="U60" s="103"/>
      <c r="V60" s="103"/>
      <c r="W60" s="103">
        <v>0</v>
      </c>
      <c r="X60" s="103">
        <f t="shared" si="9"/>
        <v>598110365</v>
      </c>
      <c r="Y60" s="103">
        <f t="shared" si="3"/>
        <v>598110365</v>
      </c>
      <c r="Z60" s="86"/>
      <c r="AA60" s="85"/>
      <c r="AB60" s="86"/>
      <c r="AC60" s="87"/>
      <c r="AD60" s="86"/>
      <c r="AE60" s="86"/>
      <c r="AF60" s="86"/>
      <c r="AG60" s="86"/>
      <c r="AH60" s="86"/>
      <c r="AI60" s="86"/>
      <c r="AJ60" s="86"/>
      <c r="AK60" s="86"/>
    </row>
    <row r="61" spans="1:37" s="72" customFormat="1" ht="22.5" customHeight="1">
      <c r="A61" s="83"/>
      <c r="B61" s="108" t="s">
        <v>39</v>
      </c>
      <c r="C61" s="97"/>
      <c r="D61" s="102" t="s">
        <v>111</v>
      </c>
      <c r="E61" s="97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>
        <v>401473713</v>
      </c>
      <c r="R61" s="103">
        <v>1160942188</v>
      </c>
      <c r="S61" s="103"/>
      <c r="T61" s="103"/>
      <c r="U61" s="103"/>
      <c r="V61" s="103"/>
      <c r="W61" s="103">
        <f>+SUM(G61:V61)</f>
        <v>1562415901</v>
      </c>
      <c r="X61" s="103">
        <f t="shared" si="9"/>
        <v>0</v>
      </c>
      <c r="Y61" s="103">
        <f t="shared" si="3"/>
        <v>1562415901</v>
      </c>
      <c r="Z61" s="86"/>
      <c r="AA61" s="85"/>
      <c r="AB61" s="86"/>
      <c r="AC61" s="87"/>
      <c r="AD61" s="86"/>
      <c r="AE61" s="86"/>
      <c r="AF61" s="86"/>
      <c r="AG61" s="86"/>
      <c r="AH61" s="86"/>
      <c r="AI61" s="86"/>
      <c r="AJ61" s="86"/>
      <c r="AK61" s="86"/>
    </row>
    <row r="62" spans="1:37" s="72" customFormat="1" ht="22.5" customHeight="1">
      <c r="A62" s="83"/>
      <c r="B62" s="108" t="s">
        <v>31</v>
      </c>
      <c r="C62" s="97"/>
      <c r="D62" s="102" t="s">
        <v>113</v>
      </c>
      <c r="E62" s="97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>
        <v>17877772</v>
      </c>
      <c r="Q62" s="103">
        <v>10</v>
      </c>
      <c r="R62" s="103">
        <v>492216427</v>
      </c>
      <c r="S62" s="103"/>
      <c r="T62" s="103">
        <v>531500</v>
      </c>
      <c r="U62" s="103"/>
      <c r="V62" s="103"/>
      <c r="W62" s="103">
        <v>0</v>
      </c>
      <c r="X62" s="103">
        <f t="shared" si="9"/>
        <v>510625709</v>
      </c>
      <c r="Y62" s="103">
        <f t="shared" si="3"/>
        <v>510625709</v>
      </c>
      <c r="Z62" s="86"/>
      <c r="AA62" s="85"/>
      <c r="AB62" s="86"/>
      <c r="AC62" s="87"/>
      <c r="AD62" s="86"/>
      <c r="AE62" s="86"/>
      <c r="AF62" s="86"/>
      <c r="AG62" s="86"/>
      <c r="AH62" s="86"/>
      <c r="AI62" s="86"/>
      <c r="AJ62" s="86"/>
      <c r="AK62" s="86"/>
    </row>
    <row r="63" spans="1:37" s="72" customFormat="1" ht="22.5" customHeight="1">
      <c r="A63" s="83"/>
      <c r="B63" s="101" t="s">
        <v>78</v>
      </c>
      <c r="C63" s="97"/>
      <c r="D63" s="102" t="s">
        <v>41</v>
      </c>
      <c r="E63" s="97"/>
      <c r="F63" s="103">
        <v>10</v>
      </c>
      <c r="G63" s="103">
        <v>5</v>
      </c>
      <c r="H63" s="103">
        <v>2</v>
      </c>
      <c r="I63" s="103">
        <v>3</v>
      </c>
      <c r="J63" s="103">
        <v>10</v>
      </c>
      <c r="K63" s="103">
        <v>10</v>
      </c>
      <c r="L63" s="103">
        <v>10</v>
      </c>
      <c r="M63" s="103">
        <v>10</v>
      </c>
      <c r="N63" s="103">
        <v>10</v>
      </c>
      <c r="O63" s="103">
        <v>10</v>
      </c>
      <c r="P63" s="103">
        <v>10</v>
      </c>
      <c r="Q63" s="103"/>
      <c r="R63" s="103"/>
      <c r="S63" s="103">
        <v>10</v>
      </c>
      <c r="T63" s="103">
        <v>10</v>
      </c>
      <c r="U63" s="103">
        <v>45330</v>
      </c>
      <c r="V63" s="103">
        <v>10</v>
      </c>
      <c r="W63" s="103">
        <v>0</v>
      </c>
      <c r="X63" s="103">
        <f t="shared" si="9"/>
        <v>45450</v>
      </c>
      <c r="Y63" s="103">
        <f t="shared" si="3"/>
        <v>45450</v>
      </c>
      <c r="Z63" s="86"/>
      <c r="AA63" s="85">
        <f t="shared" si="4"/>
        <v>110</v>
      </c>
      <c r="AB63" s="88" t="e">
        <f>+#REF!</f>
        <v>#REF!</v>
      </c>
      <c r="AC63" s="87" t="e">
        <f t="shared" si="11"/>
        <v>#REF!</v>
      </c>
      <c r="AD63" s="86"/>
      <c r="AE63" s="86"/>
      <c r="AF63" s="86"/>
      <c r="AG63" s="86"/>
      <c r="AH63" s="86"/>
      <c r="AI63" s="86"/>
      <c r="AJ63" s="86"/>
      <c r="AK63" s="86"/>
    </row>
    <row r="64" spans="1:37" s="72" customFormat="1" ht="22.5" customHeight="1">
      <c r="A64" s="83"/>
      <c r="B64" s="104" t="s">
        <v>79</v>
      </c>
      <c r="C64" s="105"/>
      <c r="D64" s="106" t="s">
        <v>19</v>
      </c>
      <c r="E64" s="97"/>
      <c r="F64" s="107">
        <v>10</v>
      </c>
      <c r="G64" s="107">
        <v>5</v>
      </c>
      <c r="H64" s="107">
        <v>2</v>
      </c>
      <c r="I64" s="107">
        <v>3</v>
      </c>
      <c r="J64" s="107">
        <v>10</v>
      </c>
      <c r="K64" s="107">
        <v>10</v>
      </c>
      <c r="L64" s="107">
        <v>10</v>
      </c>
      <c r="M64" s="107">
        <v>10</v>
      </c>
      <c r="N64" s="107">
        <v>10</v>
      </c>
      <c r="O64" s="107">
        <v>10</v>
      </c>
      <c r="P64" s="107">
        <v>10</v>
      </c>
      <c r="Q64" s="107">
        <v>10</v>
      </c>
      <c r="R64" s="107">
        <v>10</v>
      </c>
      <c r="S64" s="107">
        <v>10</v>
      </c>
      <c r="T64" s="107">
        <v>10</v>
      </c>
      <c r="U64" s="107">
        <v>10</v>
      </c>
      <c r="V64" s="107">
        <v>10</v>
      </c>
      <c r="W64" s="107">
        <v>0</v>
      </c>
      <c r="X64" s="107">
        <f t="shared" si="9"/>
        <v>150</v>
      </c>
      <c r="Y64" s="107">
        <f t="shared" si="3"/>
        <v>150</v>
      </c>
      <c r="Z64" s="86"/>
      <c r="AA64" s="85">
        <f t="shared" si="4"/>
        <v>130</v>
      </c>
      <c r="AB64" s="86"/>
      <c r="AC64" s="87">
        <f t="shared" si="11"/>
        <v>130</v>
      </c>
      <c r="AD64" s="86"/>
      <c r="AE64" s="86"/>
      <c r="AF64" s="86"/>
      <c r="AG64" s="86"/>
      <c r="AH64" s="86"/>
      <c r="AI64" s="86"/>
      <c r="AJ64" s="86"/>
      <c r="AK64" s="86"/>
    </row>
    <row r="65" spans="6:37" ht="25.5" customHeight="1"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2"/>
      <c r="AA65" s="92"/>
      <c r="AB65" s="92"/>
      <c r="AC65" s="94"/>
      <c r="AD65" s="92"/>
      <c r="AE65" s="92"/>
      <c r="AF65" s="92"/>
      <c r="AG65" s="92"/>
      <c r="AH65" s="92"/>
      <c r="AI65" s="92"/>
      <c r="AJ65" s="92"/>
      <c r="AK65" s="92"/>
    </row>
    <row r="66" spans="6:37" ht="18" customHeight="1" hidden="1"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>
        <f>+Z9-Z34</f>
        <v>0</v>
      </c>
      <c r="AA66" s="93">
        <f>+AA9-AA34</f>
        <v>0</v>
      </c>
      <c r="AB66" s="92"/>
      <c r="AC66" s="94"/>
      <c r="AD66" s="92"/>
      <c r="AE66" s="92"/>
      <c r="AF66" s="92"/>
      <c r="AG66" s="92"/>
      <c r="AH66" s="92"/>
      <c r="AI66" s="92"/>
      <c r="AJ66" s="92"/>
      <c r="AK66" s="92"/>
    </row>
    <row r="67" spans="6:37" ht="18" customHeight="1"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4"/>
      <c r="AD67" s="92"/>
      <c r="AE67" s="92"/>
      <c r="AF67" s="92"/>
      <c r="AG67" s="92"/>
      <c r="AH67" s="92"/>
      <c r="AI67" s="92"/>
      <c r="AJ67" s="92"/>
      <c r="AK67" s="92"/>
    </row>
    <row r="68" spans="6:37" ht="18" customHeight="1"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4"/>
      <c r="AD68" s="92"/>
      <c r="AE68" s="92"/>
      <c r="AF68" s="92"/>
      <c r="AG68" s="92"/>
      <c r="AH68" s="92"/>
      <c r="AI68" s="92"/>
      <c r="AJ68" s="92"/>
      <c r="AK68" s="92"/>
    </row>
    <row r="69" spans="6:37" ht="18" customHeight="1"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4"/>
      <c r="AD69" s="92"/>
      <c r="AE69" s="92"/>
      <c r="AF69" s="92"/>
      <c r="AG69" s="92"/>
      <c r="AH69" s="92"/>
      <c r="AI69" s="92"/>
      <c r="AJ69" s="92"/>
      <c r="AK69" s="92"/>
    </row>
    <row r="70" spans="6:37" ht="18" customHeight="1"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4"/>
      <c r="AD70" s="92"/>
      <c r="AE70" s="92"/>
      <c r="AF70" s="92"/>
      <c r="AG70" s="92"/>
      <c r="AH70" s="92"/>
      <c r="AI70" s="92"/>
      <c r="AJ70" s="92"/>
      <c r="AK70" s="92"/>
    </row>
    <row r="71" spans="6:37" ht="18" customHeight="1"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4"/>
      <c r="AD71" s="92"/>
      <c r="AE71" s="92"/>
      <c r="AF71" s="92"/>
      <c r="AG71" s="92"/>
      <c r="AH71" s="92"/>
      <c r="AI71" s="92"/>
      <c r="AJ71" s="92"/>
      <c r="AK71" s="92"/>
    </row>
    <row r="72" spans="6:37" ht="18" customHeight="1"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4"/>
      <c r="AD72" s="92"/>
      <c r="AE72" s="92"/>
      <c r="AF72" s="92"/>
      <c r="AG72" s="92"/>
      <c r="AH72" s="92"/>
      <c r="AI72" s="92"/>
      <c r="AJ72" s="92"/>
      <c r="AK72" s="92"/>
    </row>
    <row r="73" spans="6:37" ht="18" customHeight="1"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4"/>
      <c r="AD73" s="92"/>
      <c r="AE73" s="92"/>
      <c r="AF73" s="92"/>
      <c r="AG73" s="92"/>
      <c r="AH73" s="92"/>
      <c r="AI73" s="92"/>
      <c r="AJ73" s="92"/>
      <c r="AK73" s="92"/>
    </row>
    <row r="74" spans="6:37" ht="18" customHeight="1"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4"/>
      <c r="AD74" s="92"/>
      <c r="AE74" s="92"/>
      <c r="AF74" s="92"/>
      <c r="AG74" s="92"/>
      <c r="AH74" s="92"/>
      <c r="AI74" s="92"/>
      <c r="AJ74" s="92"/>
      <c r="AK74" s="92"/>
    </row>
    <row r="75" spans="6:37" ht="18" customHeight="1"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4"/>
      <c r="AD75" s="92"/>
      <c r="AE75" s="92"/>
      <c r="AF75" s="92"/>
      <c r="AG75" s="92"/>
      <c r="AH75" s="92"/>
      <c r="AI75" s="92"/>
      <c r="AJ75" s="92"/>
      <c r="AK75" s="92"/>
    </row>
    <row r="76" spans="6:37" ht="18" customHeight="1"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4"/>
      <c r="AD76" s="92"/>
      <c r="AE76" s="92"/>
      <c r="AF76" s="92"/>
      <c r="AG76" s="92"/>
      <c r="AH76" s="92"/>
      <c r="AI76" s="92"/>
      <c r="AJ76" s="92"/>
      <c r="AK76" s="92"/>
    </row>
    <row r="77" spans="6:37" ht="18" customHeight="1"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4"/>
      <c r="AD77" s="92"/>
      <c r="AE77" s="92"/>
      <c r="AF77" s="92"/>
      <c r="AG77" s="92"/>
      <c r="AH77" s="92"/>
      <c r="AI77" s="92"/>
      <c r="AJ77" s="92"/>
      <c r="AK77" s="92"/>
    </row>
    <row r="78" spans="6:37" ht="18" customHeight="1"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4"/>
      <c r="AD78" s="92"/>
      <c r="AE78" s="92"/>
      <c r="AF78" s="92"/>
      <c r="AG78" s="92"/>
      <c r="AH78" s="92"/>
      <c r="AI78" s="92"/>
      <c r="AJ78" s="92"/>
      <c r="AK78" s="92"/>
    </row>
    <row r="79" spans="6:37" ht="18" customHeight="1"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4"/>
      <c r="AD79" s="92"/>
      <c r="AE79" s="92"/>
      <c r="AF79" s="92"/>
      <c r="AG79" s="92"/>
      <c r="AH79" s="92"/>
      <c r="AI79" s="92"/>
      <c r="AJ79" s="92"/>
      <c r="AK79" s="92"/>
    </row>
    <row r="80" spans="6:37" ht="18" customHeight="1"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4"/>
      <c r="AD80" s="92"/>
      <c r="AE80" s="92"/>
      <c r="AF80" s="92"/>
      <c r="AG80" s="92"/>
      <c r="AH80" s="92"/>
      <c r="AI80" s="92"/>
      <c r="AJ80" s="92"/>
      <c r="AK80" s="92"/>
    </row>
    <row r="81" spans="6:37" ht="18" customHeight="1"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4"/>
      <c r="AD81" s="92"/>
      <c r="AE81" s="92"/>
      <c r="AF81" s="92"/>
      <c r="AG81" s="92"/>
      <c r="AH81" s="92"/>
      <c r="AI81" s="92"/>
      <c r="AJ81" s="92"/>
      <c r="AK81" s="92"/>
    </row>
    <row r="82" spans="26:37" ht="18" customHeight="1">
      <c r="Z82" s="92"/>
      <c r="AA82" s="92"/>
      <c r="AB82" s="92"/>
      <c r="AC82" s="94"/>
      <c r="AD82" s="92"/>
      <c r="AE82" s="92"/>
      <c r="AF82" s="92"/>
      <c r="AG82" s="92"/>
      <c r="AH82" s="92"/>
      <c r="AI82" s="92"/>
      <c r="AJ82" s="92"/>
      <c r="AK82" s="92"/>
    </row>
    <row r="83" spans="26:37" ht="18" customHeight="1">
      <c r="Z83" s="92"/>
      <c r="AA83" s="92"/>
      <c r="AB83" s="92"/>
      <c r="AC83" s="94"/>
      <c r="AD83" s="92"/>
      <c r="AE83" s="92"/>
      <c r="AF83" s="92"/>
      <c r="AG83" s="92"/>
      <c r="AH83" s="92"/>
      <c r="AI83" s="92"/>
      <c r="AJ83" s="92"/>
      <c r="AK83" s="92"/>
    </row>
    <row r="84" spans="26:37" ht="18" customHeight="1">
      <c r="Z84" s="92"/>
      <c r="AA84" s="92"/>
      <c r="AB84" s="92"/>
      <c r="AC84" s="94"/>
      <c r="AD84" s="92"/>
      <c r="AE84" s="92"/>
      <c r="AF84" s="92"/>
      <c r="AG84" s="92"/>
      <c r="AH84" s="92"/>
      <c r="AI84" s="92"/>
      <c r="AJ84" s="92"/>
      <c r="AK84" s="92"/>
    </row>
    <row r="85" spans="26:37" ht="18" customHeight="1">
      <c r="Z85" s="92"/>
      <c r="AA85" s="92"/>
      <c r="AB85" s="92"/>
      <c r="AC85" s="94"/>
      <c r="AD85" s="92"/>
      <c r="AE85" s="92"/>
      <c r="AF85" s="92"/>
      <c r="AG85" s="92"/>
      <c r="AH85" s="92"/>
      <c r="AI85" s="92"/>
      <c r="AJ85" s="92"/>
      <c r="AK85" s="92"/>
    </row>
    <row r="86" spans="26:37" ht="18" customHeight="1">
      <c r="Z86" s="92"/>
      <c r="AA86" s="92"/>
      <c r="AB86" s="92"/>
      <c r="AC86" s="94"/>
      <c r="AD86" s="92"/>
      <c r="AE86" s="92"/>
      <c r="AF86" s="92"/>
      <c r="AG86" s="92"/>
      <c r="AH86" s="92"/>
      <c r="AI86" s="92"/>
      <c r="AJ86" s="92"/>
      <c r="AK86" s="92"/>
    </row>
    <row r="87" spans="26:37" ht="18" customHeight="1">
      <c r="Z87" s="92"/>
      <c r="AA87" s="92"/>
      <c r="AB87" s="92"/>
      <c r="AC87" s="94"/>
      <c r="AD87" s="92"/>
      <c r="AE87" s="92"/>
      <c r="AF87" s="92"/>
      <c r="AG87" s="92"/>
      <c r="AH87" s="92"/>
      <c r="AI87" s="92"/>
      <c r="AJ87" s="92"/>
      <c r="AK87" s="92"/>
    </row>
    <row r="88" spans="26:37" ht="18" customHeight="1">
      <c r="Z88" s="92"/>
      <c r="AA88" s="92"/>
      <c r="AB88" s="92"/>
      <c r="AC88" s="94"/>
      <c r="AD88" s="92"/>
      <c r="AE88" s="92"/>
      <c r="AF88" s="92"/>
      <c r="AG88" s="92"/>
      <c r="AH88" s="92"/>
      <c r="AI88" s="92"/>
      <c r="AJ88" s="92"/>
      <c r="AK88" s="92"/>
    </row>
    <row r="89" spans="26:37" ht="18" customHeight="1">
      <c r="Z89" s="92"/>
      <c r="AA89" s="92"/>
      <c r="AB89" s="92"/>
      <c r="AC89" s="94"/>
      <c r="AD89" s="92"/>
      <c r="AE89" s="92"/>
      <c r="AF89" s="92"/>
      <c r="AG89" s="92"/>
      <c r="AH89" s="92"/>
      <c r="AI89" s="92"/>
      <c r="AJ89" s="92"/>
      <c r="AK89" s="92"/>
    </row>
    <row r="90" spans="26:37" ht="18" customHeight="1">
      <c r="Z90" s="92"/>
      <c r="AA90" s="92"/>
      <c r="AB90" s="92"/>
      <c r="AC90" s="94"/>
      <c r="AD90" s="92"/>
      <c r="AE90" s="92"/>
      <c r="AF90" s="92"/>
      <c r="AG90" s="92"/>
      <c r="AH90" s="92"/>
      <c r="AI90" s="92"/>
      <c r="AJ90" s="92"/>
      <c r="AK90" s="92"/>
    </row>
    <row r="91" spans="26:37" ht="18" customHeight="1">
      <c r="Z91" s="92"/>
      <c r="AA91" s="92"/>
      <c r="AB91" s="92"/>
      <c r="AC91" s="94"/>
      <c r="AD91" s="92"/>
      <c r="AE91" s="92"/>
      <c r="AF91" s="92"/>
      <c r="AG91" s="92"/>
      <c r="AH91" s="92"/>
      <c r="AI91" s="92"/>
      <c r="AJ91" s="92"/>
      <c r="AK91" s="92"/>
    </row>
    <row r="92" spans="26:37" ht="18" customHeight="1">
      <c r="Z92" s="92"/>
      <c r="AA92" s="92"/>
      <c r="AB92" s="92"/>
      <c r="AC92" s="94"/>
      <c r="AD92" s="92"/>
      <c r="AE92" s="92"/>
      <c r="AF92" s="92"/>
      <c r="AG92" s="92"/>
      <c r="AH92" s="92"/>
      <c r="AI92" s="92"/>
      <c r="AJ92" s="92"/>
      <c r="AK92" s="92"/>
    </row>
    <row r="93" spans="26:37" ht="18" customHeight="1">
      <c r="Z93" s="92"/>
      <c r="AA93" s="92"/>
      <c r="AB93" s="92"/>
      <c r="AC93" s="94"/>
      <c r="AD93" s="92"/>
      <c r="AE93" s="92"/>
      <c r="AF93" s="92"/>
      <c r="AG93" s="92"/>
      <c r="AH93" s="92"/>
      <c r="AI93" s="92"/>
      <c r="AJ93" s="92"/>
      <c r="AK93" s="92"/>
    </row>
    <row r="94" spans="26:37" ht="18" customHeight="1">
      <c r="Z94" s="92"/>
      <c r="AA94" s="92"/>
      <c r="AB94" s="92"/>
      <c r="AC94" s="94"/>
      <c r="AD94" s="92"/>
      <c r="AE94" s="92"/>
      <c r="AF94" s="92"/>
      <c r="AG94" s="92"/>
      <c r="AH94" s="92"/>
      <c r="AI94" s="92"/>
      <c r="AJ94" s="92"/>
      <c r="AK94" s="92"/>
    </row>
    <row r="95" spans="26:37" ht="18" customHeight="1">
      <c r="Z95" s="92"/>
      <c r="AA95" s="92"/>
      <c r="AB95" s="92"/>
      <c r="AC95" s="94"/>
      <c r="AD95" s="92"/>
      <c r="AE95" s="92"/>
      <c r="AF95" s="92"/>
      <c r="AG95" s="92"/>
      <c r="AH95" s="92"/>
      <c r="AI95" s="92"/>
      <c r="AJ95" s="92"/>
      <c r="AK95" s="92"/>
    </row>
    <row r="96" spans="26:37" ht="18" customHeight="1">
      <c r="Z96" s="92"/>
      <c r="AA96" s="92"/>
      <c r="AB96" s="92"/>
      <c r="AC96" s="94"/>
      <c r="AD96" s="92"/>
      <c r="AE96" s="92"/>
      <c r="AF96" s="92"/>
      <c r="AG96" s="92"/>
      <c r="AH96" s="92"/>
      <c r="AI96" s="92"/>
      <c r="AJ96" s="92"/>
      <c r="AK96" s="92"/>
    </row>
    <row r="97" spans="26:37" ht="18" customHeight="1">
      <c r="Z97" s="92"/>
      <c r="AA97" s="92"/>
      <c r="AB97" s="92"/>
      <c r="AC97" s="94"/>
      <c r="AD97" s="92"/>
      <c r="AE97" s="92"/>
      <c r="AF97" s="92"/>
      <c r="AG97" s="92"/>
      <c r="AH97" s="92"/>
      <c r="AI97" s="92"/>
      <c r="AJ97" s="92"/>
      <c r="AK97" s="92"/>
    </row>
    <row r="98" spans="26:37" ht="18" customHeight="1">
      <c r="Z98" s="92"/>
      <c r="AA98" s="92"/>
      <c r="AB98" s="92"/>
      <c r="AC98" s="94"/>
      <c r="AD98" s="92"/>
      <c r="AE98" s="92"/>
      <c r="AF98" s="92"/>
      <c r="AG98" s="92"/>
      <c r="AH98" s="92"/>
      <c r="AI98" s="92"/>
      <c r="AJ98" s="92"/>
      <c r="AK98" s="92"/>
    </row>
    <row r="99" spans="26:37" ht="18" customHeight="1">
      <c r="Z99" s="92"/>
      <c r="AA99" s="92"/>
      <c r="AB99" s="92"/>
      <c r="AC99" s="94"/>
      <c r="AD99" s="92"/>
      <c r="AE99" s="92"/>
      <c r="AF99" s="92"/>
      <c r="AG99" s="92"/>
      <c r="AH99" s="92"/>
      <c r="AI99" s="92"/>
      <c r="AJ99" s="92"/>
      <c r="AK99" s="92"/>
    </row>
    <row r="100" spans="26:37" ht="18" customHeight="1">
      <c r="Z100" s="92"/>
      <c r="AA100" s="92"/>
      <c r="AB100" s="92"/>
      <c r="AC100" s="94"/>
      <c r="AD100" s="92"/>
      <c r="AE100" s="92"/>
      <c r="AF100" s="92"/>
      <c r="AG100" s="92"/>
      <c r="AH100" s="92"/>
      <c r="AI100" s="92"/>
      <c r="AJ100" s="92"/>
      <c r="AK100" s="92"/>
    </row>
    <row r="101" spans="26:37" ht="18" customHeight="1">
      <c r="Z101" s="92"/>
      <c r="AA101" s="92"/>
      <c r="AB101" s="92"/>
      <c r="AC101" s="94"/>
      <c r="AD101" s="92"/>
      <c r="AE101" s="92"/>
      <c r="AF101" s="92"/>
      <c r="AG101" s="92"/>
      <c r="AH101" s="92"/>
      <c r="AI101" s="92"/>
      <c r="AJ101" s="92"/>
      <c r="AK101" s="92"/>
    </row>
    <row r="102" spans="26:37" ht="18" customHeight="1">
      <c r="Z102" s="92"/>
      <c r="AA102" s="92"/>
      <c r="AB102" s="92"/>
      <c r="AC102" s="94"/>
      <c r="AD102" s="92"/>
      <c r="AE102" s="92"/>
      <c r="AF102" s="92"/>
      <c r="AG102" s="92"/>
      <c r="AH102" s="92"/>
      <c r="AI102" s="92"/>
      <c r="AJ102" s="92"/>
      <c r="AK102" s="92"/>
    </row>
    <row r="103" spans="26:37" ht="18" customHeight="1">
      <c r="Z103" s="92"/>
      <c r="AA103" s="92"/>
      <c r="AB103" s="92"/>
      <c r="AC103" s="94"/>
      <c r="AD103" s="92"/>
      <c r="AE103" s="92"/>
      <c r="AF103" s="92"/>
      <c r="AG103" s="92"/>
      <c r="AH103" s="92"/>
      <c r="AI103" s="92"/>
      <c r="AJ103" s="92"/>
      <c r="AK103" s="92"/>
    </row>
    <row r="104" spans="26:37" ht="18" customHeight="1">
      <c r="Z104" s="92"/>
      <c r="AA104" s="92"/>
      <c r="AB104" s="92"/>
      <c r="AC104" s="94"/>
      <c r="AD104" s="92"/>
      <c r="AE104" s="92"/>
      <c r="AF104" s="92"/>
      <c r="AG104" s="92"/>
      <c r="AH104" s="92"/>
      <c r="AI104" s="92"/>
      <c r="AJ104" s="92"/>
      <c r="AK104" s="92"/>
    </row>
    <row r="105" spans="26:37" ht="18" customHeight="1">
      <c r="Z105" s="92"/>
      <c r="AA105" s="92"/>
      <c r="AB105" s="92"/>
      <c r="AC105" s="94"/>
      <c r="AD105" s="92"/>
      <c r="AE105" s="92"/>
      <c r="AF105" s="92"/>
      <c r="AG105" s="92"/>
      <c r="AH105" s="92"/>
      <c r="AI105" s="92"/>
      <c r="AJ105" s="92"/>
      <c r="AK105" s="92"/>
    </row>
    <row r="106" spans="26:37" ht="18" customHeight="1">
      <c r="Z106" s="92"/>
      <c r="AA106" s="92"/>
      <c r="AB106" s="92"/>
      <c r="AC106" s="94"/>
      <c r="AD106" s="92"/>
      <c r="AE106" s="92"/>
      <c r="AF106" s="92"/>
      <c r="AG106" s="92"/>
      <c r="AH106" s="92"/>
      <c r="AI106" s="92"/>
      <c r="AJ106" s="92"/>
      <c r="AK106" s="92"/>
    </row>
    <row r="107" spans="26:37" ht="18" customHeight="1">
      <c r="Z107" s="92"/>
      <c r="AA107" s="92"/>
      <c r="AB107" s="92"/>
      <c r="AC107" s="94"/>
      <c r="AD107" s="92"/>
      <c r="AE107" s="92"/>
      <c r="AF107" s="92"/>
      <c r="AG107" s="92"/>
      <c r="AH107" s="92"/>
      <c r="AI107" s="92"/>
      <c r="AJ107" s="92"/>
      <c r="AK107" s="92"/>
    </row>
    <row r="108" spans="26:37" ht="18" customHeight="1">
      <c r="Z108" s="92"/>
      <c r="AA108" s="92"/>
      <c r="AB108" s="92"/>
      <c r="AC108" s="94"/>
      <c r="AD108" s="92"/>
      <c r="AE108" s="92"/>
      <c r="AF108" s="92"/>
      <c r="AG108" s="92"/>
      <c r="AH108" s="92"/>
      <c r="AI108" s="92"/>
      <c r="AJ108" s="92"/>
      <c r="AK108" s="92"/>
    </row>
    <row r="109" spans="26:37" ht="18" customHeight="1">
      <c r="Z109" s="92"/>
      <c r="AA109" s="92"/>
      <c r="AB109" s="92"/>
      <c r="AC109" s="94"/>
      <c r="AD109" s="92"/>
      <c r="AE109" s="92"/>
      <c r="AF109" s="92"/>
      <c r="AG109" s="92"/>
      <c r="AH109" s="92"/>
      <c r="AI109" s="92"/>
      <c r="AJ109" s="92"/>
      <c r="AK109" s="92"/>
    </row>
    <row r="110" spans="26:37" ht="18" customHeight="1">
      <c r="Z110" s="92"/>
      <c r="AA110" s="92"/>
      <c r="AB110" s="92"/>
      <c r="AC110" s="94"/>
      <c r="AD110" s="92"/>
      <c r="AE110" s="92"/>
      <c r="AF110" s="92"/>
      <c r="AG110" s="92"/>
      <c r="AH110" s="92"/>
      <c r="AI110" s="92"/>
      <c r="AJ110" s="92"/>
      <c r="AK110" s="92"/>
    </row>
    <row r="111" spans="26:37" ht="18" customHeight="1">
      <c r="Z111" s="92"/>
      <c r="AA111" s="92"/>
      <c r="AB111" s="92"/>
      <c r="AC111" s="94"/>
      <c r="AD111" s="92"/>
      <c r="AE111" s="92"/>
      <c r="AF111" s="92"/>
      <c r="AG111" s="92"/>
      <c r="AH111" s="92"/>
      <c r="AI111" s="92"/>
      <c r="AJ111" s="92"/>
      <c r="AK111" s="92"/>
    </row>
    <row r="112" spans="26:37" ht="18" customHeight="1">
      <c r="Z112" s="92"/>
      <c r="AA112" s="92"/>
      <c r="AB112" s="92"/>
      <c r="AC112" s="94"/>
      <c r="AD112" s="92"/>
      <c r="AE112" s="92"/>
      <c r="AF112" s="92"/>
      <c r="AG112" s="92"/>
      <c r="AH112" s="92"/>
      <c r="AI112" s="92"/>
      <c r="AJ112" s="92"/>
      <c r="AK112" s="92"/>
    </row>
    <row r="113" spans="26:37" ht="18" customHeight="1">
      <c r="Z113" s="92"/>
      <c r="AA113" s="92"/>
      <c r="AB113" s="92"/>
      <c r="AC113" s="94"/>
      <c r="AD113" s="92"/>
      <c r="AE113" s="92"/>
      <c r="AF113" s="92"/>
      <c r="AG113" s="92"/>
      <c r="AH113" s="92"/>
      <c r="AI113" s="92"/>
      <c r="AJ113" s="92"/>
      <c r="AK113" s="92"/>
    </row>
  </sheetData>
  <sheetProtection/>
  <mergeCells count="2">
    <mergeCell ref="L3:P3"/>
    <mergeCell ref="L2:P2"/>
  </mergeCells>
  <printOptions/>
  <pageMargins left="0.4330708661417323" right="0.03937007874015748" top="0.7480314960629921" bottom="0.7480314960629921" header="0.31496062992125984" footer="0.31496062992125984"/>
  <pageSetup fitToHeight="0" horizontalDpi="600" verticalDpi="600" orientation="landscape" paperSize="119" scale="25" r:id="rId2"/>
  <colBreaks count="1" manualBreakCount="1">
    <brk id="2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M121"/>
  <sheetViews>
    <sheetView zoomScale="53" zoomScaleNormal="53" zoomScalePageLayoutView="0" workbookViewId="0" topLeftCell="A1">
      <selection activeCell="B2" sqref="B2:X64"/>
    </sheetView>
  </sheetViews>
  <sheetFormatPr defaultColWidth="9.625" defaultRowHeight="18" customHeight="1"/>
  <cols>
    <col min="1" max="1" width="2.25390625" style="63" customWidth="1"/>
    <col min="2" max="2" width="7.25390625" style="63" customWidth="1"/>
    <col min="3" max="3" width="0.875" style="63" customWidth="1"/>
    <col min="4" max="4" width="67.125" style="63" customWidth="1"/>
    <col min="5" max="5" width="0.875" style="63" customWidth="1"/>
    <col min="6" max="6" width="14.625" style="63" customWidth="1"/>
    <col min="7" max="7" width="19.875" style="63" customWidth="1"/>
    <col min="8" max="9" width="13.25390625" style="63" customWidth="1"/>
    <col min="10" max="10" width="14.50390625" style="63" customWidth="1"/>
    <col min="11" max="11" width="16.00390625" style="63" customWidth="1"/>
    <col min="12" max="12" width="18.125" style="63" customWidth="1"/>
    <col min="13" max="13" width="15.00390625" style="63" customWidth="1"/>
    <col min="14" max="14" width="14.625" style="63" customWidth="1"/>
    <col min="15" max="15" width="15.875" style="63" customWidth="1"/>
    <col min="16" max="16" width="16.375" style="63" customWidth="1"/>
    <col min="17" max="17" width="14.625" style="63" customWidth="1"/>
    <col min="18" max="18" width="21.25390625" style="63" customWidth="1"/>
    <col min="19" max="19" width="21.375" style="63" customWidth="1"/>
    <col min="20" max="20" width="19.625" style="63" customWidth="1"/>
    <col min="21" max="21" width="17.75390625" style="63" customWidth="1"/>
    <col min="22" max="22" width="18.00390625" style="63" customWidth="1"/>
    <col min="23" max="23" width="21.375" style="63" hidden="1" customWidth="1"/>
    <col min="24" max="24" width="19.25390625" style="63" customWidth="1"/>
    <col min="25" max="25" width="18.125" style="63" hidden="1" customWidth="1"/>
    <col min="26" max="26" width="2.50390625" style="63" customWidth="1"/>
    <col min="27" max="27" width="20.75390625" style="63" hidden="1" customWidth="1"/>
    <col min="28" max="28" width="9.625" style="63" hidden="1" customWidth="1"/>
    <col min="29" max="29" width="16.75390625" style="63" hidden="1" customWidth="1"/>
    <col min="30" max="30" width="17.625" style="63" hidden="1" customWidth="1"/>
    <col min="31" max="32" width="9.625" style="63" hidden="1" customWidth="1"/>
    <col min="33" max="33" width="17.75390625" style="63" hidden="1" customWidth="1"/>
    <col min="34" max="34" width="14.625" style="63" hidden="1" customWidth="1"/>
    <col min="35" max="38" width="9.625" style="63" hidden="1" customWidth="1"/>
    <col min="39" max="39" width="13.125" style="63" hidden="1" customWidth="1"/>
    <col min="40" max="40" width="9.625" style="63" hidden="1" customWidth="1"/>
    <col min="41" max="16384" width="9.625" style="63" customWidth="1"/>
  </cols>
  <sheetData>
    <row r="1" spans="4:20" ht="18" customHeight="1">
      <c r="D1" s="117">
        <v>1000</v>
      </c>
      <c r="F1" s="64"/>
      <c r="Q1" s="64"/>
      <c r="R1" s="64"/>
      <c r="S1" s="64"/>
      <c r="T1" s="64"/>
    </row>
    <row r="2" spans="2:25" ht="18" customHeight="1">
      <c r="B2" s="67"/>
      <c r="F2" s="68"/>
      <c r="G2" s="68"/>
      <c r="H2" s="68"/>
      <c r="I2" s="68"/>
      <c r="J2" s="68"/>
      <c r="K2" s="68"/>
      <c r="L2" s="126" t="s">
        <v>141</v>
      </c>
      <c r="M2" s="126"/>
      <c r="N2" s="126"/>
      <c r="O2" s="126"/>
      <c r="P2" s="126"/>
      <c r="Q2" s="68"/>
      <c r="R2" s="68"/>
      <c r="S2" s="68"/>
      <c r="T2" s="68"/>
      <c r="U2" s="68"/>
      <c r="V2" s="68"/>
      <c r="W2" s="68"/>
      <c r="X2" s="68"/>
      <c r="Y2" s="68"/>
    </row>
    <row r="3" spans="2:25" ht="18" customHeight="1">
      <c r="B3" s="67"/>
      <c r="F3" s="69"/>
      <c r="G3" s="69"/>
      <c r="H3" s="69"/>
      <c r="I3" s="69"/>
      <c r="J3" s="69"/>
      <c r="K3" s="69"/>
      <c r="L3" s="125" t="s">
        <v>105</v>
      </c>
      <c r="M3" s="125"/>
      <c r="N3" s="125"/>
      <c r="O3" s="125"/>
      <c r="P3" s="125"/>
      <c r="Q3" s="69"/>
      <c r="R3" s="69"/>
      <c r="S3" s="69"/>
      <c r="T3" s="69"/>
      <c r="U3" s="69"/>
      <c r="V3" s="69"/>
      <c r="W3" s="69"/>
      <c r="X3" s="69"/>
      <c r="Y3" s="69"/>
    </row>
    <row r="4" spans="2:25" ht="18" customHeight="1">
      <c r="B4" s="70"/>
      <c r="U4" s="64"/>
      <c r="V4" s="64"/>
      <c r="W4" s="64"/>
      <c r="X4" s="64"/>
      <c r="Y4" s="64"/>
    </row>
    <row r="5" spans="2:25" ht="18" customHeight="1">
      <c r="B5" s="70"/>
      <c r="U5" s="64"/>
      <c r="V5" s="64"/>
      <c r="W5" s="64"/>
      <c r="X5" s="64"/>
      <c r="Y5" s="64"/>
    </row>
    <row r="6" ht="18" customHeight="1">
      <c r="B6" s="71"/>
    </row>
    <row r="7" spans="2:27" ht="101.25" customHeight="1">
      <c r="B7" s="95"/>
      <c r="C7" s="96"/>
      <c r="D7" s="96"/>
      <c r="E7" s="97"/>
      <c r="F7" s="124" t="s">
        <v>123</v>
      </c>
      <c r="G7" s="124" t="s">
        <v>124</v>
      </c>
      <c r="H7" s="124" t="s">
        <v>125</v>
      </c>
      <c r="I7" s="124" t="s">
        <v>126</v>
      </c>
      <c r="J7" s="124" t="s">
        <v>127</v>
      </c>
      <c r="K7" s="124" t="s">
        <v>128</v>
      </c>
      <c r="L7" s="124" t="s">
        <v>129</v>
      </c>
      <c r="M7" s="124" t="s">
        <v>130</v>
      </c>
      <c r="N7" s="124" t="s">
        <v>131</v>
      </c>
      <c r="O7" s="124" t="s">
        <v>132</v>
      </c>
      <c r="P7" s="124" t="s">
        <v>133</v>
      </c>
      <c r="Q7" s="124" t="s">
        <v>134</v>
      </c>
      <c r="R7" s="124" t="s">
        <v>135</v>
      </c>
      <c r="S7" s="124" t="s">
        <v>136</v>
      </c>
      <c r="T7" s="124" t="s">
        <v>137</v>
      </c>
      <c r="U7" s="124" t="s">
        <v>138</v>
      </c>
      <c r="V7" s="124" t="s">
        <v>139</v>
      </c>
      <c r="W7" s="116" t="s">
        <v>122</v>
      </c>
      <c r="X7" s="116" t="s">
        <v>50</v>
      </c>
      <c r="Y7" s="116" t="s">
        <v>121</v>
      </c>
      <c r="AA7" s="63" t="s">
        <v>69</v>
      </c>
    </row>
    <row r="8" spans="2:34" ht="18" customHeight="1">
      <c r="B8" s="98"/>
      <c r="C8" s="96"/>
      <c r="D8" s="96"/>
      <c r="E8" s="97"/>
      <c r="F8" s="99" t="s">
        <v>91</v>
      </c>
      <c r="G8" s="99" t="s">
        <v>81</v>
      </c>
      <c r="H8" s="99" t="s">
        <v>82</v>
      </c>
      <c r="I8" s="99" t="s">
        <v>83</v>
      </c>
      <c r="J8" s="99" t="s">
        <v>84</v>
      </c>
      <c r="K8" s="99" t="s">
        <v>85</v>
      </c>
      <c r="L8" s="99" t="s">
        <v>86</v>
      </c>
      <c r="M8" s="99" t="s">
        <v>87</v>
      </c>
      <c r="N8" s="99" t="s">
        <v>88</v>
      </c>
      <c r="O8" s="99" t="s">
        <v>89</v>
      </c>
      <c r="P8" s="99" t="s">
        <v>90</v>
      </c>
      <c r="Q8" s="99" t="s">
        <v>106</v>
      </c>
      <c r="R8" s="99" t="s">
        <v>108</v>
      </c>
      <c r="S8" s="99" t="s">
        <v>99</v>
      </c>
      <c r="T8" s="99" t="s">
        <v>92</v>
      </c>
      <c r="U8" s="99" t="s">
        <v>93</v>
      </c>
      <c r="V8" s="99" t="s">
        <v>94</v>
      </c>
      <c r="W8" s="100" t="s">
        <v>64</v>
      </c>
      <c r="X8" s="100" t="s">
        <v>64</v>
      </c>
      <c r="Y8" s="100" t="s">
        <v>64</v>
      </c>
      <c r="AA8" s="63" t="s">
        <v>70</v>
      </c>
      <c r="AD8" s="118" t="s">
        <v>104</v>
      </c>
      <c r="AH8" s="63">
        <v>1000</v>
      </c>
    </row>
    <row r="9" spans="1:39" s="122" customFormat="1" ht="24.75" customHeight="1">
      <c r="A9" s="119"/>
      <c r="B9" s="74" t="s">
        <v>0</v>
      </c>
      <c r="C9" s="75"/>
      <c r="D9" s="76" t="s">
        <v>1</v>
      </c>
      <c r="E9" s="77"/>
      <c r="F9" s="78">
        <f>SUM(F11,F12,F13,F14,F19,F20,F21,F22,F32,F33,F10)</f>
        <v>7645970.970999999</v>
      </c>
      <c r="G9" s="78">
        <f aca="true" t="shared" si="0" ref="G9:V9">SUM(G11,G12,G13,G14,G19,G20,G21,G22,G32,G33,G10)</f>
        <v>2200262.792</v>
      </c>
      <c r="H9" s="78">
        <f t="shared" si="0"/>
        <v>1043912.965</v>
      </c>
      <c r="I9" s="78">
        <f t="shared" si="0"/>
        <v>3222985.5039999997</v>
      </c>
      <c r="J9" s="78">
        <f t="shared" si="0"/>
        <v>6318664.616</v>
      </c>
      <c r="K9" s="78">
        <f t="shared" si="0"/>
        <v>60861827.683000006</v>
      </c>
      <c r="L9" s="78">
        <f t="shared" si="0"/>
        <v>284685930.89</v>
      </c>
      <c r="M9" s="78">
        <f t="shared" si="0"/>
        <v>14859233.775</v>
      </c>
      <c r="N9" s="78">
        <f t="shared" si="0"/>
        <v>28016986.426</v>
      </c>
      <c r="O9" s="78">
        <f t="shared" si="0"/>
        <v>2181512.3079999997</v>
      </c>
      <c r="P9" s="78">
        <f t="shared" si="0"/>
        <v>46375814.17700001</v>
      </c>
      <c r="Q9" s="78">
        <f>SUM(Q11,Q12,Q13,Q14,Q19,Q20,Q21,Q22,Q32,Q33,Q10)</f>
        <v>88540</v>
      </c>
      <c r="R9" s="78">
        <f>SUM(R11,R12,R13,R14,R19,R20,R21,R22,R32,R33,R10)</f>
        <v>2200000</v>
      </c>
      <c r="S9" s="78">
        <f>SUM(S11,S12,S13,S14,S19,S20,S21,S22,S32,S33,S10)</f>
        <v>246682673.272</v>
      </c>
      <c r="T9" s="78">
        <f t="shared" si="0"/>
        <v>7986199.794000001</v>
      </c>
      <c r="U9" s="78">
        <f t="shared" si="0"/>
        <v>647058</v>
      </c>
      <c r="V9" s="78">
        <f t="shared" si="0"/>
        <v>3252679</v>
      </c>
      <c r="W9" s="78">
        <f>SUM(W11,W12,W13,W14,W19,W20,W21,W22,W32,W33,W10)</f>
        <v>0</v>
      </c>
      <c r="X9" s="78">
        <f>SUM(X11,X12,X13,X14,X19,X20,X21,X22,X32,X33,X10)</f>
        <v>718270252.1729999</v>
      </c>
      <c r="Y9" s="78">
        <f>SUM(Y11,Y12,Y13,Y14,Y19,Y20,Y21,Y22,Y33,Y10,Y32)</f>
        <v>710624281.2020001</v>
      </c>
      <c r="AA9" s="121">
        <f>SUM(AA11,AA10,AA12,AA13,AA14,AA19,AA20,AA21,AA22,AA33,AA32)</f>
        <v>706724544.2019999</v>
      </c>
      <c r="AB9" s="118"/>
      <c r="AC9" s="121" t="e">
        <f>SUM(AC11,AC10,AC12,AC13,AC14,AC19,AC20,AC21,AC22,AC33,AC32)</f>
        <v>#REF!</v>
      </c>
      <c r="AD9" s="86" t="e">
        <f aca="true" t="shared" si="1" ref="AD9:AD64">+AA9+AC9</f>
        <v>#REF!</v>
      </c>
      <c r="AE9" s="118"/>
      <c r="AF9" s="118"/>
      <c r="AG9" s="118" t="e">
        <f>+(Y9-U9-V9)+#REF!</f>
        <v>#REF!</v>
      </c>
      <c r="AH9" s="118"/>
      <c r="AI9" s="118"/>
      <c r="AJ9" s="118"/>
      <c r="AM9" s="120" t="e">
        <f>+Y9+#REF!</f>
        <v>#REF!</v>
      </c>
    </row>
    <row r="10" spans="1:36" s="72" customFormat="1" ht="22.5" customHeight="1">
      <c r="A10" s="83"/>
      <c r="B10" s="101" t="s">
        <v>37</v>
      </c>
      <c r="C10" s="97"/>
      <c r="D10" s="102" t="s">
        <v>14</v>
      </c>
      <c r="E10" s="97"/>
      <c r="F10" s="103">
        <f>'EJEC NO IMPRIMIR'!F10/'EJEC REGULAR'!$D$1</f>
        <v>70386.09</v>
      </c>
      <c r="G10" s="103">
        <f>'EJEC NO IMPRIMIR'!G10/'EJEC REGULAR'!$D$1</f>
        <v>13632.792</v>
      </c>
      <c r="H10" s="103">
        <f>'EJEC NO IMPRIMIR'!H10/'EJEC REGULAR'!$D$1</f>
        <v>68.763</v>
      </c>
      <c r="I10" s="103">
        <f>'EJEC NO IMPRIMIR'!I10/'EJEC REGULAR'!$D$1</f>
        <v>18558.182</v>
      </c>
      <c r="J10" s="103">
        <f>'EJEC NO IMPRIMIR'!J10/'EJEC REGULAR'!$D$1</f>
        <v>10903.399</v>
      </c>
      <c r="K10" s="103">
        <f>'EJEC NO IMPRIMIR'!K10/'EJEC REGULAR'!$D$1</f>
        <v>40857.77</v>
      </c>
      <c r="L10" s="103">
        <f>'EJEC NO IMPRIMIR'!L10/'EJEC REGULAR'!$D$1</f>
        <v>146443.871</v>
      </c>
      <c r="M10" s="103">
        <f>'EJEC NO IMPRIMIR'!M10/'EJEC REGULAR'!$D$1</f>
        <v>3291.548</v>
      </c>
      <c r="N10" s="103">
        <f>'EJEC NO IMPRIMIR'!N10/'EJEC REGULAR'!$D$1</f>
        <v>2040.853</v>
      </c>
      <c r="O10" s="103">
        <f>'EJEC NO IMPRIMIR'!O10/'EJEC REGULAR'!$D$1</f>
        <v>375.037</v>
      </c>
      <c r="P10" s="103">
        <f>'EJEC NO IMPRIMIR'!P10/'EJEC REGULAR'!$D$1</f>
        <v>11858.079</v>
      </c>
      <c r="Q10" s="103">
        <f>'EJEC NO IMPRIMIR'!Q10/'EJEC REGULAR'!$D$1</f>
        <v>0</v>
      </c>
      <c r="R10" s="103">
        <f>'EJEC NO IMPRIMIR'!R10/'EJEC REGULAR'!$D$1</f>
        <v>0</v>
      </c>
      <c r="S10" s="103">
        <f>'EJEC NO IMPRIMIR'!S10/'EJEC REGULAR'!$D$1</f>
        <v>2146.095</v>
      </c>
      <c r="T10" s="103">
        <f>'EJEC NO IMPRIMIR'!T10/'EJEC REGULAR'!$D$1</f>
        <v>11859.449</v>
      </c>
      <c r="U10" s="103">
        <f>'EJEC NO IMPRIMIR'!U10/'EJEC REGULAR'!$D$1</f>
        <v>0</v>
      </c>
      <c r="V10" s="103">
        <f>'EJEC NO IMPRIMIR'!V10/'EJEC REGULAR'!$D$1</f>
        <v>0</v>
      </c>
      <c r="W10" s="103">
        <f>'EJEC NO IMPRIMIR'!W10/'EJEC REGULAR'!$D$1</f>
        <v>0</v>
      </c>
      <c r="X10" s="103">
        <f>'EJEC NO IMPRIMIR'!X10/'EJEC REGULAR'!$D$1</f>
        <v>332421.928</v>
      </c>
      <c r="Y10" s="103">
        <f>SUM(G10:V10)</f>
        <v>262035.83800000002</v>
      </c>
      <c r="Z10" s="86"/>
      <c r="AA10" s="85">
        <f>+Y10-V10-U10</f>
        <v>262035.83800000002</v>
      </c>
      <c r="AB10" s="86"/>
      <c r="AC10" s="86"/>
      <c r="AD10" s="86">
        <f>+AA10+AC10</f>
        <v>262035.83800000002</v>
      </c>
      <c r="AE10" s="86"/>
      <c r="AF10" s="86"/>
      <c r="AG10" s="86"/>
      <c r="AH10" s="86"/>
      <c r="AI10" s="86"/>
      <c r="AJ10" s="86"/>
    </row>
    <row r="11" spans="1:36" s="72" customFormat="1" ht="22.5" customHeight="1">
      <c r="A11" s="83"/>
      <c r="B11" s="101" t="s">
        <v>21</v>
      </c>
      <c r="C11" s="97"/>
      <c r="D11" s="102" t="s">
        <v>22</v>
      </c>
      <c r="E11" s="97"/>
      <c r="F11" s="103">
        <f>'EJEC NO IMPRIMIR'!F11/'EJEC REGULAR'!$D$1</f>
        <v>4382.185</v>
      </c>
      <c r="G11" s="103">
        <f>'EJEC NO IMPRIMIR'!G11/'EJEC REGULAR'!$D$1</f>
        <v>459.691</v>
      </c>
      <c r="H11" s="103">
        <f>'EJEC NO IMPRIMIR'!H11/'EJEC REGULAR'!$D$1</f>
        <v>247.254</v>
      </c>
      <c r="I11" s="103">
        <f>'EJEC NO IMPRIMIR'!I11/'EJEC REGULAR'!$D$1</f>
        <v>1942.855</v>
      </c>
      <c r="J11" s="103">
        <f>'EJEC NO IMPRIMIR'!J11/'EJEC REGULAR'!$D$1</f>
        <v>6808.629</v>
      </c>
      <c r="K11" s="103">
        <f>'EJEC NO IMPRIMIR'!K11/'EJEC REGULAR'!$D$1</f>
        <v>3414.597</v>
      </c>
      <c r="L11" s="103">
        <f>'EJEC NO IMPRIMIR'!L11/'EJEC REGULAR'!$D$1</f>
        <v>37139.872</v>
      </c>
      <c r="M11" s="103">
        <f>'EJEC NO IMPRIMIR'!M11/'EJEC REGULAR'!$D$1</f>
        <v>2805.12</v>
      </c>
      <c r="N11" s="103">
        <f>'EJEC NO IMPRIMIR'!N11/'EJEC REGULAR'!$D$1</f>
        <v>1810.825</v>
      </c>
      <c r="O11" s="103">
        <f>'EJEC NO IMPRIMIR'!O11/'EJEC REGULAR'!$D$1</f>
        <v>635.361</v>
      </c>
      <c r="P11" s="103">
        <f>'EJEC NO IMPRIMIR'!P11/'EJEC REGULAR'!$D$1</f>
        <v>866.883</v>
      </c>
      <c r="Q11" s="103">
        <f>'EJEC NO IMPRIMIR'!Q11/'EJEC REGULAR'!$D$1</f>
        <v>0</v>
      </c>
      <c r="R11" s="103">
        <f>'EJEC NO IMPRIMIR'!R11/'EJEC REGULAR'!$D$1</f>
        <v>0</v>
      </c>
      <c r="S11" s="103">
        <f>'EJEC NO IMPRIMIR'!S11/'EJEC REGULAR'!$D$1</f>
        <v>0</v>
      </c>
      <c r="T11" s="103">
        <f>'EJEC NO IMPRIMIR'!T11/'EJEC REGULAR'!$D$1</f>
        <v>1461.449</v>
      </c>
      <c r="U11" s="103">
        <f>'EJEC NO IMPRIMIR'!U11/'EJEC REGULAR'!$D$1</f>
        <v>772</v>
      </c>
      <c r="V11" s="103">
        <f>'EJEC NO IMPRIMIR'!V11/'EJEC REGULAR'!$D$1</f>
        <v>0</v>
      </c>
      <c r="W11" s="103">
        <f>'EJEC NO IMPRIMIR'!W11/'EJEC REGULAR'!$D$1</f>
        <v>0</v>
      </c>
      <c r="X11" s="103">
        <f>'EJEC NO IMPRIMIR'!X11/'EJEC REGULAR'!$D$1</f>
        <v>62746.721</v>
      </c>
      <c r="Y11" s="103">
        <f>SUM(G11:V11)</f>
        <v>58364.536</v>
      </c>
      <c r="Z11" s="86"/>
      <c r="AA11" s="85">
        <f>+Y11-V11-U11</f>
        <v>57592.536</v>
      </c>
      <c r="AB11" s="86"/>
      <c r="AC11" s="86"/>
      <c r="AD11" s="86">
        <f t="shared" si="1"/>
        <v>57592.536</v>
      </c>
      <c r="AE11" s="86"/>
      <c r="AF11" s="86"/>
      <c r="AG11" s="86">
        <v>128095636</v>
      </c>
      <c r="AH11" s="86">
        <f>+AG11/$AH$8</f>
        <v>128095.636</v>
      </c>
      <c r="AI11" s="86">
        <f>+AD11-AH11</f>
        <v>-70503.1</v>
      </c>
      <c r="AJ11" s="86"/>
    </row>
    <row r="12" spans="1:36" s="72" customFormat="1" ht="22.5" customHeight="1">
      <c r="A12" s="83"/>
      <c r="B12" s="101" t="s">
        <v>23</v>
      </c>
      <c r="C12" s="97"/>
      <c r="D12" s="102" t="s">
        <v>24</v>
      </c>
      <c r="E12" s="97"/>
      <c r="F12" s="103">
        <f>'EJEC NO IMPRIMIR'!F12/'EJEC REGULAR'!$D$1</f>
        <v>0</v>
      </c>
      <c r="G12" s="103">
        <f>'EJEC NO IMPRIMIR'!G12/'EJEC REGULAR'!$D$1</f>
        <v>0</v>
      </c>
      <c r="H12" s="103">
        <f>'EJEC NO IMPRIMIR'!H12/'EJEC REGULAR'!$D$1</f>
        <v>0</v>
      </c>
      <c r="I12" s="103">
        <f>'EJEC NO IMPRIMIR'!I12/'EJEC REGULAR'!$D$1</f>
        <v>0</v>
      </c>
      <c r="J12" s="103">
        <f>'EJEC NO IMPRIMIR'!J12/'EJEC REGULAR'!$D$1</f>
        <v>20</v>
      </c>
      <c r="K12" s="103">
        <f>'EJEC NO IMPRIMIR'!K12/'EJEC REGULAR'!$D$1</f>
        <v>0</v>
      </c>
      <c r="L12" s="103">
        <f>'EJEC NO IMPRIMIR'!L12/'EJEC REGULAR'!$D$1</f>
        <v>1483906.241</v>
      </c>
      <c r="M12" s="103">
        <f>'EJEC NO IMPRIMIR'!M12/'EJEC REGULAR'!$D$1</f>
        <v>0</v>
      </c>
      <c r="N12" s="103">
        <f>'EJEC NO IMPRIMIR'!N12/'EJEC REGULAR'!$D$1</f>
        <v>0</v>
      </c>
      <c r="O12" s="103">
        <f>'EJEC NO IMPRIMIR'!O12/'EJEC REGULAR'!$D$1</f>
        <v>0</v>
      </c>
      <c r="P12" s="103">
        <f>'EJEC NO IMPRIMIR'!P12/'EJEC REGULAR'!$D$1</f>
        <v>0</v>
      </c>
      <c r="Q12" s="103">
        <f>'EJEC NO IMPRIMIR'!Q12/'EJEC REGULAR'!$D$1</f>
        <v>0</v>
      </c>
      <c r="R12" s="103">
        <f>'EJEC NO IMPRIMIR'!R12/'EJEC REGULAR'!$D$1</f>
        <v>0</v>
      </c>
      <c r="S12" s="103">
        <f>'EJEC NO IMPRIMIR'!S12/'EJEC REGULAR'!$D$1</f>
        <v>25266450.714</v>
      </c>
      <c r="T12" s="103">
        <f>'EJEC NO IMPRIMIR'!T12/'EJEC REGULAR'!$D$1</f>
        <v>0</v>
      </c>
      <c r="U12" s="103">
        <f>'EJEC NO IMPRIMIR'!U12/'EJEC REGULAR'!$D$1</f>
        <v>14102</v>
      </c>
      <c r="V12" s="103">
        <f>'EJEC NO IMPRIMIR'!V12/'EJEC REGULAR'!$D$1</f>
        <v>0</v>
      </c>
      <c r="W12" s="103">
        <f>'EJEC NO IMPRIMIR'!W12/'EJEC REGULAR'!$D$1</f>
        <v>0</v>
      </c>
      <c r="X12" s="103">
        <f>'EJEC NO IMPRIMIR'!X12/'EJEC REGULAR'!$D$1</f>
        <v>26764478.955</v>
      </c>
      <c r="Y12" s="103">
        <f>SUM(G12:V12)</f>
        <v>26764478.955000002</v>
      </c>
      <c r="Z12" s="86"/>
      <c r="AA12" s="85">
        <f>+Y12-V12-U12</f>
        <v>26750376.955000002</v>
      </c>
      <c r="AB12" s="86"/>
      <c r="AC12" s="86"/>
      <c r="AD12" s="86">
        <f t="shared" si="1"/>
        <v>26750376.955000002</v>
      </c>
      <c r="AE12" s="86"/>
      <c r="AF12" s="86"/>
      <c r="AG12" s="86">
        <v>23144149493</v>
      </c>
      <c r="AH12" s="86">
        <f aca="true" t="shared" si="2" ref="AH12:AH63">+AG12/$AH$8</f>
        <v>23144149.493</v>
      </c>
      <c r="AI12" s="86">
        <f aca="true" t="shared" si="3" ref="AI12:AI33">+AD12-AH12</f>
        <v>3606227.462000001</v>
      </c>
      <c r="AJ12" s="86"/>
    </row>
    <row r="13" spans="1:36" s="72" customFormat="1" ht="22.5" customHeight="1">
      <c r="A13" s="83"/>
      <c r="B13" s="101" t="s">
        <v>25</v>
      </c>
      <c r="C13" s="97"/>
      <c r="D13" s="102" t="s">
        <v>26</v>
      </c>
      <c r="E13" s="97"/>
      <c r="F13" s="103">
        <f>'EJEC NO IMPRIMIR'!F13/'EJEC REGULAR'!$D$1</f>
        <v>508406.085</v>
      </c>
      <c r="G13" s="103">
        <f>'EJEC NO IMPRIMIR'!G13/'EJEC REGULAR'!$D$1</f>
        <v>85389.906</v>
      </c>
      <c r="H13" s="103">
        <f>'EJEC NO IMPRIMIR'!H13/'EJEC REGULAR'!$D$1</f>
        <v>30611.022</v>
      </c>
      <c r="I13" s="103">
        <f>'EJEC NO IMPRIMIR'!I13/'EJEC REGULAR'!$D$1</f>
        <v>32783.127</v>
      </c>
      <c r="J13" s="103">
        <f>'EJEC NO IMPRIMIR'!J13/'EJEC REGULAR'!$D$1</f>
        <v>65314.546</v>
      </c>
      <c r="K13" s="103">
        <f>'EJEC NO IMPRIMIR'!K13/'EJEC REGULAR'!$D$1</f>
        <v>228233.304</v>
      </c>
      <c r="L13" s="103">
        <f>'EJEC NO IMPRIMIR'!L13/'EJEC REGULAR'!$D$1</f>
        <v>2968815.788</v>
      </c>
      <c r="M13" s="103">
        <f>'EJEC NO IMPRIMIR'!M13/'EJEC REGULAR'!$D$1</f>
        <v>306663.28</v>
      </c>
      <c r="N13" s="103">
        <f>'EJEC NO IMPRIMIR'!N13/'EJEC REGULAR'!$D$1</f>
        <v>130688.374</v>
      </c>
      <c r="O13" s="103">
        <f>'EJEC NO IMPRIMIR'!O13/'EJEC REGULAR'!$D$1</f>
        <v>11200.787</v>
      </c>
      <c r="P13" s="103">
        <f>'EJEC NO IMPRIMIR'!P13/'EJEC REGULAR'!$D$1</f>
        <v>82591.545</v>
      </c>
      <c r="Q13" s="103">
        <f>'EJEC NO IMPRIMIR'!Q13/'EJEC REGULAR'!$D$1</f>
        <v>0</v>
      </c>
      <c r="R13" s="103">
        <f>'EJEC NO IMPRIMIR'!R13/'EJEC REGULAR'!$D$1</f>
        <v>0</v>
      </c>
      <c r="S13" s="103">
        <f>'EJEC NO IMPRIMIR'!S13/'EJEC REGULAR'!$D$1</f>
        <v>7894247.501</v>
      </c>
      <c r="T13" s="103">
        <f>'EJEC NO IMPRIMIR'!T13/'EJEC REGULAR'!$D$1</f>
        <v>77865.366</v>
      </c>
      <c r="U13" s="103">
        <f>'EJEC NO IMPRIMIR'!U13/'EJEC REGULAR'!$D$1</f>
        <v>37449</v>
      </c>
      <c r="V13" s="103">
        <f>'EJEC NO IMPRIMIR'!V13/'EJEC REGULAR'!$D$1</f>
        <v>39554</v>
      </c>
      <c r="W13" s="103">
        <f>'EJEC NO IMPRIMIR'!W13/'EJEC REGULAR'!$D$1</f>
        <v>0</v>
      </c>
      <c r="X13" s="103">
        <f>'EJEC NO IMPRIMIR'!X13/'EJEC REGULAR'!$D$1</f>
        <v>12499813.631</v>
      </c>
      <c r="Y13" s="103">
        <f>SUM(G13:V13)</f>
        <v>11991407.546</v>
      </c>
      <c r="Z13" s="86"/>
      <c r="AA13" s="85">
        <f aca="true" t="shared" si="4" ref="AA13:AA64">+Y13-V13-U13</f>
        <v>11914404.546</v>
      </c>
      <c r="AB13" s="86"/>
      <c r="AC13" s="86" t="e">
        <f>+#REF!</f>
        <v>#REF!</v>
      </c>
      <c r="AD13" s="86" t="e">
        <f t="shared" si="1"/>
        <v>#REF!</v>
      </c>
      <c r="AE13" s="86"/>
      <c r="AF13" s="86"/>
      <c r="AG13" s="86">
        <v>33381115545</v>
      </c>
      <c r="AH13" s="86">
        <f t="shared" si="2"/>
        <v>33381115.545</v>
      </c>
      <c r="AI13" s="86" t="e">
        <f t="shared" si="3"/>
        <v>#REF!</v>
      </c>
      <c r="AJ13" s="86"/>
    </row>
    <row r="14" spans="1:36" s="72" customFormat="1" ht="22.5" customHeight="1">
      <c r="A14" s="83"/>
      <c r="B14" s="101" t="s">
        <v>44</v>
      </c>
      <c r="C14" s="97"/>
      <c r="D14" s="102" t="s">
        <v>2</v>
      </c>
      <c r="E14" s="97"/>
      <c r="F14" s="103">
        <f>'EJEC NO IMPRIMIR'!F14/'EJEC REGULAR'!$D$1</f>
        <v>5511305</v>
      </c>
      <c r="G14" s="103">
        <f>'EJEC NO IMPRIMIR'!G14/'EJEC REGULAR'!$D$1</f>
        <v>1446532</v>
      </c>
      <c r="H14" s="103">
        <f>'EJEC NO IMPRIMIR'!H14/'EJEC REGULAR'!$D$1</f>
        <v>794566</v>
      </c>
      <c r="I14" s="103">
        <f>'EJEC NO IMPRIMIR'!I14/'EJEC REGULAR'!$D$1</f>
        <v>2294498</v>
      </c>
      <c r="J14" s="103">
        <f>'EJEC NO IMPRIMIR'!J14/'EJEC REGULAR'!$D$1</f>
        <v>2820000</v>
      </c>
      <c r="K14" s="103">
        <f>'EJEC NO IMPRIMIR'!K14/'EJEC REGULAR'!$D$1</f>
        <v>24430000</v>
      </c>
      <c r="L14" s="103">
        <f>'EJEC NO IMPRIMIR'!L14/'EJEC REGULAR'!$D$1</f>
        <v>109000000</v>
      </c>
      <c r="M14" s="103">
        <f>'EJEC NO IMPRIMIR'!M14/'EJEC REGULAR'!$D$1</f>
        <v>2181045</v>
      </c>
      <c r="N14" s="103">
        <f>'EJEC NO IMPRIMIR'!N14/'EJEC REGULAR'!$D$1</f>
        <v>2120000</v>
      </c>
      <c r="O14" s="103">
        <f>'EJEC NO IMPRIMIR'!O14/'EJEC REGULAR'!$D$1</f>
        <v>1321841</v>
      </c>
      <c r="P14" s="103">
        <f>'EJEC NO IMPRIMIR'!P14/'EJEC REGULAR'!$D$1</f>
        <v>21865000</v>
      </c>
      <c r="Q14" s="103">
        <f>'EJEC NO IMPRIMIR'!Q14/'EJEC REGULAR'!$D$1</f>
        <v>88540</v>
      </c>
      <c r="R14" s="103">
        <f>'EJEC NO IMPRIMIR'!R14/'EJEC REGULAR'!$D$1</f>
        <v>2200000</v>
      </c>
      <c r="S14" s="103">
        <f>'EJEC NO IMPRIMIR'!S14/'EJEC REGULAR'!$D$1</f>
        <v>3202165</v>
      </c>
      <c r="T14" s="103">
        <f>'EJEC NO IMPRIMIR'!T14/'EJEC REGULAR'!$D$1</f>
        <v>4352336</v>
      </c>
      <c r="U14" s="103">
        <f>'EJEC NO IMPRIMIR'!U14/'EJEC REGULAR'!$D$1</f>
        <v>340349</v>
      </c>
      <c r="V14" s="103">
        <f>'EJEC NO IMPRIMIR'!V14/'EJEC REGULAR'!$D$1</f>
        <v>3207974</v>
      </c>
      <c r="W14" s="103">
        <f>'EJEC NO IMPRIMIR'!W14/'EJEC REGULAR'!$D$1</f>
        <v>0</v>
      </c>
      <c r="X14" s="103">
        <f>'EJEC NO IMPRIMIR'!X14/'EJEC REGULAR'!$D$1</f>
        <v>187176151</v>
      </c>
      <c r="Y14" s="103">
        <f>SUM(Y15,Y18)</f>
        <v>181664846</v>
      </c>
      <c r="Z14" s="86"/>
      <c r="AA14" s="85">
        <f>+Y14-V14-U14</f>
        <v>178116523</v>
      </c>
      <c r="AB14" s="86"/>
      <c r="AC14" s="86"/>
      <c r="AD14" s="86">
        <f t="shared" si="1"/>
        <v>178116523</v>
      </c>
      <c r="AE14" s="86"/>
      <c r="AF14" s="86"/>
      <c r="AH14" s="86">
        <f t="shared" si="2"/>
        <v>0</v>
      </c>
      <c r="AI14" s="86">
        <f t="shared" si="3"/>
        <v>178116523</v>
      </c>
      <c r="AJ14" s="86"/>
    </row>
    <row r="15" spans="1:36" s="72" customFormat="1" ht="22.5" customHeight="1">
      <c r="A15" s="83"/>
      <c r="B15" s="101" t="s">
        <v>20</v>
      </c>
      <c r="C15" s="97"/>
      <c r="D15" s="102" t="s">
        <v>45</v>
      </c>
      <c r="E15" s="97"/>
      <c r="F15" s="103">
        <f>'EJEC NO IMPRIMIR'!F15/'EJEC REGULAR'!$D$1</f>
        <v>5511305</v>
      </c>
      <c r="G15" s="103">
        <f>'EJEC NO IMPRIMIR'!G15/'EJEC REGULAR'!$D$1</f>
        <v>1446532</v>
      </c>
      <c r="H15" s="103">
        <f>'EJEC NO IMPRIMIR'!H15/'EJEC REGULAR'!$D$1</f>
        <v>794566</v>
      </c>
      <c r="I15" s="103">
        <f>'EJEC NO IMPRIMIR'!I15/'EJEC REGULAR'!$D$1</f>
        <v>2294498</v>
      </c>
      <c r="J15" s="103">
        <f>'EJEC NO IMPRIMIR'!J15/'EJEC REGULAR'!$D$1</f>
        <v>2820000</v>
      </c>
      <c r="K15" s="103">
        <f>'EJEC NO IMPRIMIR'!K15/'EJEC REGULAR'!$D$1</f>
        <v>24430000</v>
      </c>
      <c r="L15" s="103">
        <f>'EJEC NO IMPRIMIR'!L15/'EJEC REGULAR'!$D$1</f>
        <v>109000000</v>
      </c>
      <c r="M15" s="103">
        <f>'EJEC NO IMPRIMIR'!M15/'EJEC REGULAR'!$D$1</f>
        <v>2181045</v>
      </c>
      <c r="N15" s="103">
        <f>'EJEC NO IMPRIMIR'!N15/'EJEC REGULAR'!$D$1</f>
        <v>2120000</v>
      </c>
      <c r="O15" s="103">
        <f>'EJEC NO IMPRIMIR'!O15/'EJEC REGULAR'!$D$1</f>
        <v>1321841</v>
      </c>
      <c r="P15" s="103">
        <f>'EJEC NO IMPRIMIR'!P15/'EJEC REGULAR'!$D$1</f>
        <v>21865000</v>
      </c>
      <c r="Q15" s="103">
        <f>'EJEC NO IMPRIMIR'!Q15/'EJEC REGULAR'!$D$1</f>
        <v>88540</v>
      </c>
      <c r="R15" s="103">
        <f>'EJEC NO IMPRIMIR'!R15/'EJEC REGULAR'!$D$1</f>
        <v>2200000</v>
      </c>
      <c r="S15" s="103">
        <f>'EJEC NO IMPRIMIR'!S15/'EJEC REGULAR'!$D$1</f>
        <v>3202165</v>
      </c>
      <c r="T15" s="103">
        <f>'EJEC NO IMPRIMIR'!T15/'EJEC REGULAR'!$D$1</f>
        <v>4352336</v>
      </c>
      <c r="U15" s="103">
        <f>'EJEC NO IMPRIMIR'!U15/'EJEC REGULAR'!$D$1</f>
        <v>340349</v>
      </c>
      <c r="V15" s="103">
        <f>'EJEC NO IMPRIMIR'!V15/'EJEC REGULAR'!$D$1</f>
        <v>3207974</v>
      </c>
      <c r="W15" s="103">
        <f>'EJEC NO IMPRIMIR'!W15/'EJEC REGULAR'!$D$1</f>
        <v>0</v>
      </c>
      <c r="X15" s="103">
        <f>'EJEC NO IMPRIMIR'!X15/'EJEC REGULAR'!$D$1</f>
        <v>187176151</v>
      </c>
      <c r="Y15" s="103">
        <f>SUM(Y16:Y17)</f>
        <v>181664846</v>
      </c>
      <c r="Z15" s="86"/>
      <c r="AA15" s="85">
        <f t="shared" si="4"/>
        <v>178116523</v>
      </c>
      <c r="AB15" s="86"/>
      <c r="AC15" s="86"/>
      <c r="AD15" s="86">
        <f t="shared" si="1"/>
        <v>178116523</v>
      </c>
      <c r="AE15" s="86"/>
      <c r="AF15" s="86"/>
      <c r="AH15" s="86">
        <f t="shared" si="2"/>
        <v>0</v>
      </c>
      <c r="AI15" s="86">
        <f t="shared" si="3"/>
        <v>178116523</v>
      </c>
      <c r="AJ15" s="86"/>
    </row>
    <row r="16" spans="1:36" s="72" customFormat="1" ht="22.5" customHeight="1">
      <c r="A16" s="83"/>
      <c r="B16" s="101"/>
      <c r="C16" s="97"/>
      <c r="D16" s="102" t="s">
        <v>3</v>
      </c>
      <c r="E16" s="97"/>
      <c r="F16" s="103">
        <f>'EJEC NO IMPRIMIR'!F16/'EJEC REGULAR'!$D$1</f>
        <v>4911305</v>
      </c>
      <c r="G16" s="103">
        <f>'EJEC NO IMPRIMIR'!G16/'EJEC REGULAR'!$D$1</f>
        <v>1446532</v>
      </c>
      <c r="H16" s="103">
        <f>'EJEC NO IMPRIMIR'!H16/'EJEC REGULAR'!$D$1</f>
        <v>794566</v>
      </c>
      <c r="I16" s="103">
        <f>'EJEC NO IMPRIMIR'!I16/'EJEC REGULAR'!$D$1</f>
        <v>2294498</v>
      </c>
      <c r="J16" s="103">
        <f>'EJEC NO IMPRIMIR'!J16/'EJEC REGULAR'!$D$1</f>
        <v>2820000</v>
      </c>
      <c r="K16" s="103">
        <f>'EJEC NO IMPRIMIR'!K16/'EJEC REGULAR'!$D$1</f>
        <v>4430000</v>
      </c>
      <c r="L16" s="103">
        <f>'EJEC NO IMPRIMIR'!L16/'EJEC REGULAR'!$D$1</f>
        <v>29500000</v>
      </c>
      <c r="M16" s="103">
        <f>'EJEC NO IMPRIMIR'!M16/'EJEC REGULAR'!$D$1</f>
        <v>2181045</v>
      </c>
      <c r="N16" s="103">
        <f>'EJEC NO IMPRIMIR'!N16/'EJEC REGULAR'!$D$1</f>
        <v>2120000</v>
      </c>
      <c r="O16" s="103">
        <f>'EJEC NO IMPRIMIR'!O16/'EJEC REGULAR'!$D$1</f>
        <v>1321841</v>
      </c>
      <c r="P16" s="103">
        <f>'EJEC NO IMPRIMIR'!P16/'EJEC REGULAR'!$D$1</f>
        <v>1865000</v>
      </c>
      <c r="Q16" s="103">
        <f>'EJEC NO IMPRIMIR'!Q16/'EJEC REGULAR'!$D$1</f>
        <v>88540</v>
      </c>
      <c r="R16" s="103">
        <f>'EJEC NO IMPRIMIR'!R16/'EJEC REGULAR'!$D$1</f>
        <v>2200000</v>
      </c>
      <c r="S16" s="103">
        <f>'EJEC NO IMPRIMIR'!S16/'EJEC REGULAR'!$D$1</f>
        <v>3202165</v>
      </c>
      <c r="T16" s="103">
        <f>'EJEC NO IMPRIMIR'!T16/'EJEC REGULAR'!$D$1</f>
        <v>4202336</v>
      </c>
      <c r="U16" s="103">
        <f>'EJEC NO IMPRIMIR'!U16/'EJEC REGULAR'!$D$1</f>
        <v>340349</v>
      </c>
      <c r="V16" s="103">
        <f>'EJEC NO IMPRIMIR'!V16/'EJEC REGULAR'!$D$1</f>
        <v>1664000</v>
      </c>
      <c r="W16" s="103">
        <f>'EJEC NO IMPRIMIR'!W16/'EJEC REGULAR'!$D$1</f>
        <v>0</v>
      </c>
      <c r="X16" s="103">
        <f>'EJEC NO IMPRIMIR'!X16/'EJEC REGULAR'!$D$1</f>
        <v>65382177</v>
      </c>
      <c r="Y16" s="103">
        <f aca="true" t="shared" si="5" ref="Y16:Y22">SUM(G16:V16)</f>
        <v>60470872</v>
      </c>
      <c r="Z16" s="86"/>
      <c r="AA16" s="85">
        <f t="shared" si="4"/>
        <v>58466523</v>
      </c>
      <c r="AB16" s="86"/>
      <c r="AC16" s="86"/>
      <c r="AD16" s="86">
        <f t="shared" si="1"/>
        <v>58466523</v>
      </c>
      <c r="AE16" s="86"/>
      <c r="AF16" s="86"/>
      <c r="AG16" s="86">
        <v>122660085000</v>
      </c>
      <c r="AH16" s="86">
        <f t="shared" si="2"/>
        <v>122660085</v>
      </c>
      <c r="AI16" s="86">
        <f t="shared" si="3"/>
        <v>-64193562</v>
      </c>
      <c r="AJ16" s="86"/>
    </row>
    <row r="17" spans="1:36" s="72" customFormat="1" ht="22.5" customHeight="1">
      <c r="A17" s="83"/>
      <c r="B17" s="101"/>
      <c r="C17" s="97"/>
      <c r="D17" s="102" t="s">
        <v>48</v>
      </c>
      <c r="E17" s="97"/>
      <c r="F17" s="103">
        <f>'EJEC NO IMPRIMIR'!F17/'EJEC REGULAR'!$D$1</f>
        <v>600000</v>
      </c>
      <c r="G17" s="103">
        <f>'EJEC NO IMPRIMIR'!G17/'EJEC REGULAR'!$D$1</f>
        <v>0</v>
      </c>
      <c r="H17" s="103">
        <f>'EJEC NO IMPRIMIR'!H17/'EJEC REGULAR'!$D$1</f>
        <v>0</v>
      </c>
      <c r="I17" s="103">
        <f>'EJEC NO IMPRIMIR'!I17/'EJEC REGULAR'!$D$1</f>
        <v>0</v>
      </c>
      <c r="J17" s="103">
        <f>'EJEC NO IMPRIMIR'!J17/'EJEC REGULAR'!$D$1</f>
        <v>0</v>
      </c>
      <c r="K17" s="103">
        <f>'EJEC NO IMPRIMIR'!K17/'EJEC REGULAR'!$D$1</f>
        <v>20000000</v>
      </c>
      <c r="L17" s="103">
        <f>'EJEC NO IMPRIMIR'!L17/'EJEC REGULAR'!$D$1</f>
        <v>79500000</v>
      </c>
      <c r="M17" s="103">
        <f>'EJEC NO IMPRIMIR'!M17/'EJEC REGULAR'!$D$1</f>
        <v>0</v>
      </c>
      <c r="N17" s="103">
        <f>'EJEC NO IMPRIMIR'!N17/'EJEC REGULAR'!$D$1</f>
        <v>0</v>
      </c>
      <c r="O17" s="103">
        <f>'EJEC NO IMPRIMIR'!O17/'EJEC REGULAR'!$D$1</f>
        <v>0</v>
      </c>
      <c r="P17" s="103">
        <f>'EJEC NO IMPRIMIR'!P17/'EJEC REGULAR'!$D$1</f>
        <v>20000000</v>
      </c>
      <c r="Q17" s="103">
        <f>'EJEC NO IMPRIMIR'!Q17/'EJEC REGULAR'!$D$1</f>
        <v>0</v>
      </c>
      <c r="R17" s="103">
        <f>'EJEC NO IMPRIMIR'!R17/'EJEC REGULAR'!$D$1</f>
        <v>0</v>
      </c>
      <c r="S17" s="103">
        <f>'EJEC NO IMPRIMIR'!S17/'EJEC REGULAR'!$D$1</f>
        <v>0</v>
      </c>
      <c r="T17" s="103">
        <f>'EJEC NO IMPRIMIR'!T17/'EJEC REGULAR'!$D$1</f>
        <v>150000</v>
      </c>
      <c r="U17" s="103">
        <f>'EJEC NO IMPRIMIR'!U17/'EJEC REGULAR'!$D$1</f>
        <v>0</v>
      </c>
      <c r="V17" s="103">
        <f>'EJEC NO IMPRIMIR'!V17/'EJEC REGULAR'!$D$1</f>
        <v>1543974</v>
      </c>
      <c r="W17" s="103">
        <f>'EJEC NO IMPRIMIR'!W17/'EJEC REGULAR'!$D$1</f>
        <v>0</v>
      </c>
      <c r="X17" s="103">
        <f>'EJEC NO IMPRIMIR'!X17/'EJEC REGULAR'!$D$1</f>
        <v>121793974</v>
      </c>
      <c r="Y17" s="103">
        <f t="shared" si="5"/>
        <v>121193974</v>
      </c>
      <c r="Z17" s="86"/>
      <c r="AA17" s="85">
        <f t="shared" si="4"/>
        <v>119650000</v>
      </c>
      <c r="AB17" s="86"/>
      <c r="AC17" s="86"/>
      <c r="AD17" s="86">
        <f t="shared" si="1"/>
        <v>119650000</v>
      </c>
      <c r="AE17" s="86"/>
      <c r="AF17" s="86"/>
      <c r="AG17" s="86">
        <v>809032850000</v>
      </c>
      <c r="AH17" s="86">
        <f t="shared" si="2"/>
        <v>809032850</v>
      </c>
      <c r="AI17" s="86">
        <f t="shared" si="3"/>
        <v>-689382850</v>
      </c>
      <c r="AJ17" s="86"/>
    </row>
    <row r="18" spans="1:36" s="72" customFormat="1" ht="22.5" customHeight="1">
      <c r="A18" s="83"/>
      <c r="B18" s="101" t="s">
        <v>31</v>
      </c>
      <c r="C18" s="97"/>
      <c r="D18" s="102" t="s">
        <v>46</v>
      </c>
      <c r="E18" s="97"/>
      <c r="F18" s="103">
        <f>'EJEC NO IMPRIMIR'!F18/'EJEC REGULAR'!$D$1</f>
        <v>0</v>
      </c>
      <c r="G18" s="103">
        <f>'EJEC NO IMPRIMIR'!G18/'EJEC REGULAR'!$D$1</f>
        <v>0</v>
      </c>
      <c r="H18" s="103">
        <f>'EJEC NO IMPRIMIR'!H18/'EJEC REGULAR'!$D$1</f>
        <v>0</v>
      </c>
      <c r="I18" s="103">
        <f>'EJEC NO IMPRIMIR'!I18/'EJEC REGULAR'!$D$1</f>
        <v>0</v>
      </c>
      <c r="J18" s="103">
        <f>'EJEC NO IMPRIMIR'!J18/'EJEC REGULAR'!$D$1</f>
        <v>0</v>
      </c>
      <c r="K18" s="103">
        <f>'EJEC NO IMPRIMIR'!K18/'EJEC REGULAR'!$D$1</f>
        <v>0</v>
      </c>
      <c r="L18" s="103">
        <f>'EJEC NO IMPRIMIR'!L18/'EJEC REGULAR'!$D$1</f>
        <v>0</v>
      </c>
      <c r="M18" s="103">
        <f>'EJEC NO IMPRIMIR'!M18/'EJEC REGULAR'!$D$1</f>
        <v>0</v>
      </c>
      <c r="N18" s="103">
        <f>'EJEC NO IMPRIMIR'!N18/'EJEC REGULAR'!$D$1</f>
        <v>0</v>
      </c>
      <c r="O18" s="103">
        <f>'EJEC NO IMPRIMIR'!O18/'EJEC REGULAR'!$D$1</f>
        <v>0</v>
      </c>
      <c r="P18" s="103">
        <f>'EJEC NO IMPRIMIR'!P18/'EJEC REGULAR'!$D$1</f>
        <v>0</v>
      </c>
      <c r="Q18" s="103">
        <f>'EJEC NO IMPRIMIR'!Q18/'EJEC REGULAR'!$D$1</f>
        <v>0</v>
      </c>
      <c r="R18" s="103">
        <f>'EJEC NO IMPRIMIR'!R18/'EJEC REGULAR'!$D$1</f>
        <v>0</v>
      </c>
      <c r="S18" s="103">
        <f>'EJEC NO IMPRIMIR'!S18/'EJEC REGULAR'!$D$1</f>
        <v>0</v>
      </c>
      <c r="T18" s="103">
        <f>'EJEC NO IMPRIMIR'!T18/'EJEC REGULAR'!$D$1</f>
        <v>0</v>
      </c>
      <c r="U18" s="103">
        <f>'EJEC NO IMPRIMIR'!U18/'EJEC REGULAR'!$D$1</f>
        <v>0</v>
      </c>
      <c r="V18" s="103">
        <f>'EJEC NO IMPRIMIR'!V18/'EJEC REGULAR'!$D$1</f>
        <v>0</v>
      </c>
      <c r="W18" s="103">
        <f>'EJEC NO IMPRIMIR'!W18/'EJEC REGULAR'!$D$1</f>
        <v>0</v>
      </c>
      <c r="X18" s="103">
        <f>'EJEC NO IMPRIMIR'!X18/'EJEC REGULAR'!$D$1</f>
        <v>0</v>
      </c>
      <c r="Y18" s="103">
        <f t="shared" si="5"/>
        <v>0</v>
      </c>
      <c r="Z18" s="86"/>
      <c r="AA18" s="85">
        <f t="shared" si="4"/>
        <v>0</v>
      </c>
      <c r="AB18" s="86"/>
      <c r="AC18" s="86"/>
      <c r="AD18" s="86">
        <f t="shared" si="1"/>
        <v>0</v>
      </c>
      <c r="AE18" s="86"/>
      <c r="AF18" s="86"/>
      <c r="AG18" s="86">
        <v>321874632</v>
      </c>
      <c r="AH18" s="86">
        <f t="shared" si="2"/>
        <v>321874.632</v>
      </c>
      <c r="AI18" s="86">
        <f t="shared" si="3"/>
        <v>-321874.632</v>
      </c>
      <c r="AJ18" s="86"/>
    </row>
    <row r="19" spans="1:36" s="72" customFormat="1" ht="22.5" customHeight="1">
      <c r="A19" s="83"/>
      <c r="B19" s="101" t="s">
        <v>4</v>
      </c>
      <c r="C19" s="97"/>
      <c r="D19" s="102" t="s">
        <v>27</v>
      </c>
      <c r="E19" s="97"/>
      <c r="F19" s="103">
        <f>'EJEC NO IMPRIMIR'!F19/'EJEC REGULAR'!$D$1</f>
        <v>0</v>
      </c>
      <c r="G19" s="103">
        <f>'EJEC NO IMPRIMIR'!G19/'EJEC REGULAR'!$D$1</f>
        <v>0</v>
      </c>
      <c r="H19" s="103">
        <f>'EJEC NO IMPRIMIR'!H19/'EJEC REGULAR'!$D$1</f>
        <v>0</v>
      </c>
      <c r="I19" s="103">
        <f>'EJEC NO IMPRIMIR'!I19/'EJEC REGULAR'!$D$1</f>
        <v>0</v>
      </c>
      <c r="J19" s="103">
        <f>'EJEC NO IMPRIMIR'!J19/'EJEC REGULAR'!$D$1</f>
        <v>0</v>
      </c>
      <c r="K19" s="103">
        <f>'EJEC NO IMPRIMIR'!K19/'EJEC REGULAR'!$D$1</f>
        <v>0</v>
      </c>
      <c r="L19" s="103">
        <f>'EJEC NO IMPRIMIR'!L19/'EJEC REGULAR'!$D$1</f>
        <v>0</v>
      </c>
      <c r="M19" s="103">
        <f>'EJEC NO IMPRIMIR'!M19/'EJEC REGULAR'!$D$1</f>
        <v>0</v>
      </c>
      <c r="N19" s="103">
        <f>'EJEC NO IMPRIMIR'!N19/'EJEC REGULAR'!$D$1</f>
        <v>0</v>
      </c>
      <c r="O19" s="103">
        <f>'EJEC NO IMPRIMIR'!O19/'EJEC REGULAR'!$D$1</f>
        <v>0</v>
      </c>
      <c r="P19" s="103">
        <f>'EJEC NO IMPRIMIR'!P19/'EJEC REGULAR'!$D$1</f>
        <v>0</v>
      </c>
      <c r="Q19" s="103">
        <f>'EJEC NO IMPRIMIR'!Q19/'EJEC REGULAR'!$D$1</f>
        <v>0</v>
      </c>
      <c r="R19" s="103">
        <f>'EJEC NO IMPRIMIR'!R19/'EJEC REGULAR'!$D$1</f>
        <v>0</v>
      </c>
      <c r="S19" s="103">
        <f>'EJEC NO IMPRIMIR'!S19/'EJEC REGULAR'!$D$1</f>
        <v>0</v>
      </c>
      <c r="T19" s="103">
        <f>'EJEC NO IMPRIMIR'!T19/'EJEC REGULAR'!$D$1</f>
        <v>0</v>
      </c>
      <c r="U19" s="103">
        <f>'EJEC NO IMPRIMIR'!U19/'EJEC REGULAR'!$D$1</f>
        <v>0</v>
      </c>
      <c r="V19" s="103">
        <f>'EJEC NO IMPRIMIR'!V19/'EJEC REGULAR'!$D$1</f>
        <v>5151</v>
      </c>
      <c r="W19" s="103">
        <f>'EJEC NO IMPRIMIR'!W19/'EJEC REGULAR'!$D$1</f>
        <v>0</v>
      </c>
      <c r="X19" s="103">
        <f>'EJEC NO IMPRIMIR'!X19/'EJEC REGULAR'!$D$1</f>
        <v>5151</v>
      </c>
      <c r="Y19" s="103">
        <f t="shared" si="5"/>
        <v>5151</v>
      </c>
      <c r="Z19" s="86"/>
      <c r="AA19" s="85">
        <f t="shared" si="4"/>
        <v>0</v>
      </c>
      <c r="AB19" s="86"/>
      <c r="AC19" s="86"/>
      <c r="AD19" s="86">
        <f t="shared" si="1"/>
        <v>0</v>
      </c>
      <c r="AE19" s="86"/>
      <c r="AF19" s="86"/>
      <c r="AH19" s="86">
        <f t="shared" si="2"/>
        <v>0</v>
      </c>
      <c r="AI19" s="86">
        <f t="shared" si="3"/>
        <v>0</v>
      </c>
      <c r="AJ19" s="86"/>
    </row>
    <row r="20" spans="1:36" s="72" customFormat="1" ht="22.5" customHeight="1">
      <c r="A20" s="83"/>
      <c r="B20" s="101" t="s">
        <v>71</v>
      </c>
      <c r="C20" s="97"/>
      <c r="D20" s="102" t="s">
        <v>28</v>
      </c>
      <c r="E20" s="97"/>
      <c r="F20" s="103">
        <f>'EJEC NO IMPRIMIR'!F20/'EJEC REGULAR'!$D$1</f>
        <v>0</v>
      </c>
      <c r="G20" s="103">
        <f>'EJEC NO IMPRIMIR'!G20/'EJEC REGULAR'!$D$1</f>
        <v>0</v>
      </c>
      <c r="H20" s="103">
        <f>'EJEC NO IMPRIMIR'!H20/'EJEC REGULAR'!$D$1</f>
        <v>0</v>
      </c>
      <c r="I20" s="103">
        <f>'EJEC NO IMPRIMIR'!I20/'EJEC REGULAR'!$D$1</f>
        <v>0</v>
      </c>
      <c r="J20" s="103">
        <f>'EJEC NO IMPRIMIR'!J20/'EJEC REGULAR'!$D$1</f>
        <v>0</v>
      </c>
      <c r="K20" s="103">
        <f>'EJEC NO IMPRIMIR'!K20/'EJEC REGULAR'!$D$1</f>
        <v>0</v>
      </c>
      <c r="L20" s="103">
        <f>'EJEC NO IMPRIMIR'!L20/'EJEC REGULAR'!$D$1</f>
        <v>0</v>
      </c>
      <c r="M20" s="103">
        <f>'EJEC NO IMPRIMIR'!M20/'EJEC REGULAR'!$D$1</f>
        <v>0</v>
      </c>
      <c r="N20" s="103">
        <f>'EJEC NO IMPRIMIR'!N20/'EJEC REGULAR'!$D$1</f>
        <v>0</v>
      </c>
      <c r="O20" s="103">
        <f>'EJEC NO IMPRIMIR'!O20/'EJEC REGULAR'!$D$1</f>
        <v>0</v>
      </c>
      <c r="P20" s="103">
        <f>'EJEC NO IMPRIMIR'!P20/'EJEC REGULAR'!$D$1</f>
        <v>0</v>
      </c>
      <c r="Q20" s="103">
        <f>'EJEC NO IMPRIMIR'!Q20/'EJEC REGULAR'!$D$1</f>
        <v>0</v>
      </c>
      <c r="R20" s="103">
        <f>'EJEC NO IMPRIMIR'!R20/'EJEC REGULAR'!$D$1</f>
        <v>0</v>
      </c>
      <c r="S20" s="103">
        <f>'EJEC NO IMPRIMIR'!S20/'EJEC REGULAR'!$D$1</f>
        <v>0</v>
      </c>
      <c r="T20" s="103">
        <f>'EJEC NO IMPRIMIR'!T20/'EJEC REGULAR'!$D$1</f>
        <v>0</v>
      </c>
      <c r="U20" s="103">
        <f>'EJEC NO IMPRIMIR'!U20/'EJEC REGULAR'!$D$1</f>
        <v>0</v>
      </c>
      <c r="V20" s="103">
        <f>'EJEC NO IMPRIMIR'!V20/'EJEC REGULAR'!$D$1</f>
        <v>0</v>
      </c>
      <c r="W20" s="103">
        <f>'EJEC NO IMPRIMIR'!W20/'EJEC REGULAR'!$D$1</f>
        <v>0</v>
      </c>
      <c r="X20" s="103">
        <f>'EJEC NO IMPRIMIR'!X20/'EJEC REGULAR'!$D$1</f>
        <v>0</v>
      </c>
      <c r="Y20" s="103">
        <f t="shared" si="5"/>
        <v>0</v>
      </c>
      <c r="Z20" s="86"/>
      <c r="AA20" s="85">
        <f t="shared" si="4"/>
        <v>0</v>
      </c>
      <c r="AB20" s="86"/>
      <c r="AC20" s="86"/>
      <c r="AD20" s="86">
        <f t="shared" si="1"/>
        <v>0</v>
      </c>
      <c r="AE20" s="86"/>
      <c r="AF20" s="86"/>
      <c r="AH20" s="86">
        <f t="shared" si="2"/>
        <v>0</v>
      </c>
      <c r="AI20" s="86">
        <f t="shared" si="3"/>
        <v>0</v>
      </c>
      <c r="AJ20" s="86"/>
    </row>
    <row r="21" spans="1:36" s="72" customFormat="1" ht="22.5" customHeight="1">
      <c r="A21" s="83"/>
      <c r="B21" s="101" t="s">
        <v>72</v>
      </c>
      <c r="C21" s="97"/>
      <c r="D21" s="102" t="s">
        <v>29</v>
      </c>
      <c r="E21" s="97"/>
      <c r="F21" s="103">
        <f>'EJEC NO IMPRIMIR'!F21/'EJEC REGULAR'!$D$1</f>
        <v>839726.267</v>
      </c>
      <c r="G21" s="103">
        <f>'EJEC NO IMPRIMIR'!G21/'EJEC REGULAR'!$D$1</f>
        <v>325788.472</v>
      </c>
      <c r="H21" s="103">
        <f>'EJEC NO IMPRIMIR'!H21/'EJEC REGULAR'!$D$1</f>
        <v>93747.164</v>
      </c>
      <c r="I21" s="103">
        <f>'EJEC NO IMPRIMIR'!I21/'EJEC REGULAR'!$D$1</f>
        <v>471397.668</v>
      </c>
      <c r="J21" s="103">
        <f>'EJEC NO IMPRIMIR'!J21/'EJEC REGULAR'!$D$1</f>
        <v>415806.705</v>
      </c>
      <c r="K21" s="103">
        <f>'EJEC NO IMPRIMIR'!K21/'EJEC REGULAR'!$D$1</f>
        <v>588206.401</v>
      </c>
      <c r="L21" s="103">
        <f>'EJEC NO IMPRIMIR'!L21/'EJEC REGULAR'!$D$1</f>
        <v>5784356.829</v>
      </c>
      <c r="M21" s="103">
        <f>'EJEC NO IMPRIMIR'!M21/'EJEC REGULAR'!$D$1</f>
        <v>362004.755</v>
      </c>
      <c r="N21" s="103">
        <f>'EJEC NO IMPRIMIR'!N21/'EJEC REGULAR'!$D$1</f>
        <v>1593950.748</v>
      </c>
      <c r="O21" s="103">
        <f>'EJEC NO IMPRIMIR'!O21/'EJEC REGULAR'!$D$1</f>
        <v>157850.521</v>
      </c>
      <c r="P21" s="103">
        <f>'EJEC NO IMPRIMIR'!P21/'EJEC REGULAR'!$D$1</f>
        <v>197195.085</v>
      </c>
      <c r="Q21" s="103">
        <f>'EJEC NO IMPRIMIR'!Q21/'EJEC REGULAR'!$D$1</f>
        <v>0</v>
      </c>
      <c r="R21" s="103">
        <f>'EJEC NO IMPRIMIR'!R21/'EJEC REGULAR'!$D$1</f>
        <v>0</v>
      </c>
      <c r="S21" s="103">
        <f>'EJEC NO IMPRIMIR'!S21/'EJEC REGULAR'!$D$1</f>
        <v>160492.159</v>
      </c>
      <c r="T21" s="103">
        <f>'EJEC NO IMPRIMIR'!T21/'EJEC REGULAR'!$D$1</f>
        <v>647388.118</v>
      </c>
      <c r="U21" s="103">
        <f>'EJEC NO IMPRIMIR'!U21/'EJEC REGULAR'!$D$1</f>
        <v>22463</v>
      </c>
      <c r="V21" s="103">
        <f>'EJEC NO IMPRIMIR'!V21/'EJEC REGULAR'!$D$1</f>
        <v>0</v>
      </c>
      <c r="W21" s="103">
        <f>'EJEC NO IMPRIMIR'!W21/'EJEC REGULAR'!$D$1</f>
        <v>0</v>
      </c>
      <c r="X21" s="103">
        <f>'EJEC NO IMPRIMIR'!X21/'EJEC REGULAR'!$D$1</f>
        <v>11660373.892</v>
      </c>
      <c r="Y21" s="103">
        <f t="shared" si="5"/>
        <v>10820647.625000002</v>
      </c>
      <c r="Z21" s="86"/>
      <c r="AA21" s="85">
        <f t="shared" si="4"/>
        <v>10798184.625000002</v>
      </c>
      <c r="AB21" s="86"/>
      <c r="AC21" s="86" t="e">
        <f>+#REF!</f>
        <v>#REF!</v>
      </c>
      <c r="AD21" s="86" t="e">
        <f t="shared" si="1"/>
        <v>#REF!</v>
      </c>
      <c r="AE21" s="86"/>
      <c r="AF21" s="86"/>
      <c r="AG21" s="86">
        <v>4590792528</v>
      </c>
      <c r="AH21" s="86">
        <f t="shared" si="2"/>
        <v>4590792.528</v>
      </c>
      <c r="AI21" s="86" t="e">
        <f t="shared" si="3"/>
        <v>#REF!</v>
      </c>
      <c r="AJ21" s="86"/>
    </row>
    <row r="22" spans="1:36" s="72" customFormat="1" ht="22.5" customHeight="1">
      <c r="A22" s="83"/>
      <c r="B22" s="104" t="s">
        <v>73</v>
      </c>
      <c r="C22" s="105"/>
      <c r="D22" s="106" t="s">
        <v>51</v>
      </c>
      <c r="E22" s="105"/>
      <c r="F22" s="107">
        <f>'EJEC NO IMPRIMIR'!F22/'EJEC REGULAR'!$D$1</f>
        <v>0</v>
      </c>
      <c r="G22" s="107">
        <f>'EJEC NO IMPRIMIR'!G22/'EJEC REGULAR'!$D$1</f>
        <v>0</v>
      </c>
      <c r="H22" s="107">
        <f>'EJEC NO IMPRIMIR'!H22/'EJEC REGULAR'!$D$1</f>
        <v>0</v>
      </c>
      <c r="I22" s="107">
        <f>'EJEC NO IMPRIMIR'!I22/'EJEC REGULAR'!$D$1</f>
        <v>0</v>
      </c>
      <c r="J22" s="107">
        <f>'EJEC NO IMPRIMIR'!J22/'EJEC REGULAR'!$D$1</f>
        <v>0</v>
      </c>
      <c r="K22" s="107">
        <f>'EJEC NO IMPRIMIR'!K22/'EJEC REGULAR'!$D$1</f>
        <v>0</v>
      </c>
      <c r="L22" s="107">
        <f>'EJEC NO IMPRIMIR'!L22/'EJEC REGULAR'!$D$1</f>
        <v>0</v>
      </c>
      <c r="M22" s="107">
        <f>'EJEC NO IMPRIMIR'!M22/'EJEC REGULAR'!$D$1</f>
        <v>0</v>
      </c>
      <c r="N22" s="107">
        <f>'EJEC NO IMPRIMIR'!N22/'EJEC REGULAR'!$D$1</f>
        <v>0</v>
      </c>
      <c r="O22" s="107">
        <f>'EJEC NO IMPRIMIR'!O22/'EJEC REGULAR'!$D$1</f>
        <v>0</v>
      </c>
      <c r="P22" s="107">
        <f>'EJEC NO IMPRIMIR'!P22/'EJEC REGULAR'!$D$1</f>
        <v>0</v>
      </c>
      <c r="Q22" s="107">
        <f>'EJEC NO IMPRIMIR'!Q22/'EJEC REGULAR'!$D$1</f>
        <v>0</v>
      </c>
      <c r="R22" s="107">
        <f>'EJEC NO IMPRIMIR'!R22/'EJEC REGULAR'!$D$1</f>
        <v>0</v>
      </c>
      <c r="S22" s="107">
        <f>'EJEC NO IMPRIMIR'!S22/'EJEC REGULAR'!$D$1</f>
        <v>133136645.16</v>
      </c>
      <c r="T22" s="107">
        <f>'EJEC NO IMPRIMIR'!T22/'EJEC REGULAR'!$D$1</f>
        <v>0</v>
      </c>
      <c r="U22" s="107">
        <f>'EJEC NO IMPRIMIR'!U22/'EJEC REGULAR'!$D$1</f>
        <v>0</v>
      </c>
      <c r="V22" s="107">
        <f>'EJEC NO IMPRIMIR'!V22/'EJEC REGULAR'!$D$1</f>
        <v>0</v>
      </c>
      <c r="W22" s="107">
        <f>'EJEC NO IMPRIMIR'!W22/'EJEC REGULAR'!$D$1</f>
        <v>0</v>
      </c>
      <c r="X22" s="107">
        <f>'EJEC NO IMPRIMIR'!X22/'EJEC REGULAR'!$D$1</f>
        <v>133136645.16</v>
      </c>
      <c r="Y22" s="107">
        <f t="shared" si="5"/>
        <v>133136645.16</v>
      </c>
      <c r="Z22" s="86"/>
      <c r="AA22" s="85">
        <f t="shared" si="4"/>
        <v>133136645.16</v>
      </c>
      <c r="AB22" s="86"/>
      <c r="AC22" s="86" t="e">
        <f>+#REF!</f>
        <v>#REF!</v>
      </c>
      <c r="AD22" s="86" t="e">
        <f t="shared" si="1"/>
        <v>#REF!</v>
      </c>
      <c r="AE22" s="86"/>
      <c r="AF22" s="86"/>
      <c r="AG22" s="86">
        <v>370760546774</v>
      </c>
      <c r="AH22" s="86">
        <f t="shared" si="2"/>
        <v>370760546.774</v>
      </c>
      <c r="AI22" s="86" t="e">
        <f t="shared" si="3"/>
        <v>#REF!</v>
      </c>
      <c r="AJ22" s="86"/>
    </row>
    <row r="23" spans="1:36" s="72" customFormat="1" ht="22.5" customHeight="1">
      <c r="A23" s="83"/>
      <c r="B23" s="108" t="s">
        <v>20</v>
      </c>
      <c r="C23" s="97"/>
      <c r="D23" s="102" t="s">
        <v>110</v>
      </c>
      <c r="E23" s="97"/>
      <c r="F23" s="103">
        <f>'EJEC NO IMPRIMIR'!F23/'EJEC REGULAR'!$D$1</f>
        <v>0</v>
      </c>
      <c r="G23" s="103">
        <f>'EJEC NO IMPRIMIR'!G23/'EJEC REGULAR'!$D$1</f>
        <v>0</v>
      </c>
      <c r="H23" s="103">
        <f>'EJEC NO IMPRIMIR'!H23/'EJEC REGULAR'!$D$1</f>
        <v>0</v>
      </c>
      <c r="I23" s="103">
        <f>'EJEC NO IMPRIMIR'!I23/'EJEC REGULAR'!$D$1</f>
        <v>0</v>
      </c>
      <c r="J23" s="103">
        <f>'EJEC NO IMPRIMIR'!J23/'EJEC REGULAR'!$D$1</f>
        <v>0</v>
      </c>
      <c r="K23" s="103">
        <f>'EJEC NO IMPRIMIR'!K23/'EJEC REGULAR'!$D$1</f>
        <v>0</v>
      </c>
      <c r="L23" s="103">
        <f>'EJEC NO IMPRIMIR'!L23/'EJEC REGULAR'!$D$1</f>
        <v>0</v>
      </c>
      <c r="M23" s="103">
        <f>'EJEC NO IMPRIMIR'!M23/'EJEC REGULAR'!$D$1</f>
        <v>0</v>
      </c>
      <c r="N23" s="103">
        <f>'EJEC NO IMPRIMIR'!N23/'EJEC REGULAR'!$D$1</f>
        <v>0</v>
      </c>
      <c r="O23" s="103">
        <f>'EJEC NO IMPRIMIR'!O23/'EJEC REGULAR'!$D$1</f>
        <v>0</v>
      </c>
      <c r="P23" s="103">
        <f>'EJEC NO IMPRIMIR'!P23/'EJEC REGULAR'!$D$1</f>
        <v>0</v>
      </c>
      <c r="Q23" s="103">
        <f>'EJEC NO IMPRIMIR'!Q23/'EJEC REGULAR'!$D$1</f>
        <v>0</v>
      </c>
      <c r="R23" s="103">
        <f>'EJEC NO IMPRIMIR'!R23/'EJEC REGULAR'!$D$1</f>
        <v>0</v>
      </c>
      <c r="S23" s="103">
        <f>'EJEC NO IMPRIMIR'!S23/'EJEC REGULAR'!$D$1</f>
        <v>10524845.16</v>
      </c>
      <c r="T23" s="103">
        <f>'EJEC NO IMPRIMIR'!T23/'EJEC REGULAR'!$D$1</f>
        <v>0</v>
      </c>
      <c r="U23" s="103">
        <f>'EJEC NO IMPRIMIR'!U23/'EJEC REGULAR'!$D$1</f>
        <v>0</v>
      </c>
      <c r="V23" s="103">
        <f>'EJEC NO IMPRIMIR'!V23/'EJEC REGULAR'!$D$1</f>
        <v>0</v>
      </c>
      <c r="W23" s="103">
        <f>'EJEC NO IMPRIMIR'!W23/'EJEC REGULAR'!$D$1</f>
        <v>0</v>
      </c>
      <c r="X23" s="103">
        <f>'EJEC NO IMPRIMIR'!X23/'EJEC REGULAR'!$D$1</f>
        <v>10524845.16</v>
      </c>
      <c r="Y23" s="103">
        <f>'EJEC NO IMPRIMIR'!Y23/'EJEC REGULAR'!$D$1</f>
        <v>10524845.16</v>
      </c>
      <c r="Z23" s="86"/>
      <c r="AA23" s="85"/>
      <c r="AB23" s="86"/>
      <c r="AC23" s="86"/>
      <c r="AD23" s="86"/>
      <c r="AE23" s="86"/>
      <c r="AF23" s="86"/>
      <c r="AG23" s="86"/>
      <c r="AH23" s="86"/>
      <c r="AI23" s="86"/>
      <c r="AJ23" s="86"/>
    </row>
    <row r="24" spans="1:36" s="72" customFormat="1" ht="22.5" customHeight="1">
      <c r="A24" s="83"/>
      <c r="B24" s="108" t="s">
        <v>39</v>
      </c>
      <c r="C24" s="97"/>
      <c r="D24" s="102" t="s">
        <v>111</v>
      </c>
      <c r="E24" s="97"/>
      <c r="F24" s="103">
        <f>'EJEC NO IMPRIMIR'!F24/'EJEC REGULAR'!$D$1</f>
        <v>0</v>
      </c>
      <c r="G24" s="103">
        <f>'EJEC NO IMPRIMIR'!G24/'EJEC REGULAR'!$D$1</f>
        <v>0</v>
      </c>
      <c r="H24" s="103">
        <f>'EJEC NO IMPRIMIR'!H24/'EJEC REGULAR'!$D$1</f>
        <v>0</v>
      </c>
      <c r="I24" s="103">
        <f>'EJEC NO IMPRIMIR'!I24/'EJEC REGULAR'!$D$1</f>
        <v>0</v>
      </c>
      <c r="J24" s="103">
        <f>'EJEC NO IMPRIMIR'!J24/'EJEC REGULAR'!$D$1</f>
        <v>0</v>
      </c>
      <c r="K24" s="103">
        <f>'EJEC NO IMPRIMIR'!K24/'EJEC REGULAR'!$D$1</f>
        <v>0</v>
      </c>
      <c r="L24" s="103">
        <f>'EJEC NO IMPRIMIR'!L24/'EJEC REGULAR'!$D$1</f>
        <v>0</v>
      </c>
      <c r="M24" s="103">
        <f>'EJEC NO IMPRIMIR'!M24/'EJEC REGULAR'!$D$1</f>
        <v>0</v>
      </c>
      <c r="N24" s="103">
        <f>'EJEC NO IMPRIMIR'!N24/'EJEC REGULAR'!$D$1</f>
        <v>0</v>
      </c>
      <c r="O24" s="103">
        <f>'EJEC NO IMPRIMIR'!O24/'EJEC REGULAR'!$D$1</f>
        <v>0</v>
      </c>
      <c r="P24" s="103">
        <f>'EJEC NO IMPRIMIR'!P24/'EJEC REGULAR'!$D$1</f>
        <v>0</v>
      </c>
      <c r="Q24" s="103">
        <f>'EJEC NO IMPRIMIR'!Q24/'EJEC REGULAR'!$D$1</f>
        <v>0</v>
      </c>
      <c r="R24" s="103">
        <f>'EJEC NO IMPRIMIR'!R24/'EJEC REGULAR'!$D$1</f>
        <v>0</v>
      </c>
      <c r="S24" s="103">
        <f>'EJEC NO IMPRIMIR'!S24/'EJEC REGULAR'!$D$1</f>
        <v>122611800</v>
      </c>
      <c r="T24" s="103">
        <f>'EJEC NO IMPRIMIR'!T24/'EJEC REGULAR'!$D$1</f>
        <v>0</v>
      </c>
      <c r="U24" s="103">
        <f>'EJEC NO IMPRIMIR'!U24/'EJEC REGULAR'!$D$1</f>
        <v>0</v>
      </c>
      <c r="V24" s="103">
        <f>'EJEC NO IMPRIMIR'!V24/'EJEC REGULAR'!$D$1</f>
        <v>0</v>
      </c>
      <c r="W24" s="103">
        <f>'EJEC NO IMPRIMIR'!W24/'EJEC REGULAR'!$D$1</f>
        <v>0</v>
      </c>
      <c r="X24" s="103">
        <f>'EJEC NO IMPRIMIR'!X24/'EJEC REGULAR'!$D$1</f>
        <v>122611800</v>
      </c>
      <c r="Y24" s="103">
        <f>'EJEC NO IMPRIMIR'!Y24/'EJEC REGULAR'!$D$1</f>
        <v>122611800</v>
      </c>
      <c r="Z24" s="86"/>
      <c r="AA24" s="85"/>
      <c r="AB24" s="86"/>
      <c r="AC24" s="86"/>
      <c r="AD24" s="86"/>
      <c r="AE24" s="86"/>
      <c r="AF24" s="86"/>
      <c r="AG24" s="86"/>
      <c r="AH24" s="86"/>
      <c r="AI24" s="86"/>
      <c r="AJ24" s="86"/>
    </row>
    <row r="25" spans="1:36" s="72" customFormat="1" ht="22.5" customHeight="1">
      <c r="A25" s="83"/>
      <c r="B25" s="108"/>
      <c r="C25" s="97"/>
      <c r="D25" s="102" t="s">
        <v>114</v>
      </c>
      <c r="E25" s="97"/>
      <c r="F25" s="103">
        <f>'EJEC NO IMPRIMIR'!F25/'EJEC REGULAR'!$D$1</f>
        <v>0</v>
      </c>
      <c r="G25" s="103">
        <f>'EJEC NO IMPRIMIR'!G25/'EJEC REGULAR'!$D$1</f>
        <v>0</v>
      </c>
      <c r="H25" s="103">
        <f>'EJEC NO IMPRIMIR'!H25/'EJEC REGULAR'!$D$1</f>
        <v>0</v>
      </c>
      <c r="I25" s="103">
        <f>'EJEC NO IMPRIMIR'!I25/'EJEC REGULAR'!$D$1</f>
        <v>0</v>
      </c>
      <c r="J25" s="103">
        <f>'EJEC NO IMPRIMIR'!J25/'EJEC REGULAR'!$D$1</f>
        <v>0</v>
      </c>
      <c r="K25" s="103">
        <f>'EJEC NO IMPRIMIR'!K25/'EJEC REGULAR'!$D$1</f>
        <v>0</v>
      </c>
      <c r="L25" s="103">
        <f>'EJEC NO IMPRIMIR'!L25/'EJEC REGULAR'!$D$1</f>
        <v>0</v>
      </c>
      <c r="M25" s="103">
        <f>'EJEC NO IMPRIMIR'!M25/'EJEC REGULAR'!$D$1</f>
        <v>0</v>
      </c>
      <c r="N25" s="103">
        <f>'EJEC NO IMPRIMIR'!N25/'EJEC REGULAR'!$D$1</f>
        <v>0</v>
      </c>
      <c r="O25" s="103">
        <f>'EJEC NO IMPRIMIR'!O25/'EJEC REGULAR'!$D$1</f>
        <v>0</v>
      </c>
      <c r="P25" s="103">
        <f>'EJEC NO IMPRIMIR'!P25/'EJEC REGULAR'!$D$1</f>
        <v>0</v>
      </c>
      <c r="Q25" s="103">
        <f>'EJEC NO IMPRIMIR'!Q25/'EJEC REGULAR'!$D$1</f>
        <v>0</v>
      </c>
      <c r="R25" s="103">
        <f>'EJEC NO IMPRIMIR'!R25/'EJEC REGULAR'!$D$1</f>
        <v>0</v>
      </c>
      <c r="S25" s="103">
        <f>'EJEC NO IMPRIMIR'!S25/'EJEC REGULAR'!$D$1</f>
        <v>87800000</v>
      </c>
      <c r="T25" s="103">
        <f>'EJEC NO IMPRIMIR'!T25/'EJEC REGULAR'!$D$1</f>
        <v>0</v>
      </c>
      <c r="U25" s="103">
        <f>'EJEC NO IMPRIMIR'!U25/'EJEC REGULAR'!$D$1</f>
        <v>0</v>
      </c>
      <c r="V25" s="103">
        <f>'EJEC NO IMPRIMIR'!V25/'EJEC REGULAR'!$D$1</f>
        <v>0</v>
      </c>
      <c r="W25" s="103">
        <f>'EJEC NO IMPRIMIR'!W25/'EJEC REGULAR'!$D$1</f>
        <v>0</v>
      </c>
      <c r="X25" s="103">
        <f>'EJEC NO IMPRIMIR'!X25/'EJEC REGULAR'!$D$1</f>
        <v>87800000</v>
      </c>
      <c r="Y25" s="103">
        <f>'EJEC NO IMPRIMIR'!Y25/'EJEC REGULAR'!$D$1</f>
        <v>87800000</v>
      </c>
      <c r="Z25" s="86"/>
      <c r="AA25" s="85"/>
      <c r="AB25" s="86"/>
      <c r="AC25" s="86"/>
      <c r="AD25" s="86"/>
      <c r="AE25" s="86"/>
      <c r="AF25" s="86"/>
      <c r="AG25" s="86"/>
      <c r="AH25" s="86"/>
      <c r="AI25" s="86"/>
      <c r="AJ25" s="86"/>
    </row>
    <row r="26" spans="1:36" s="72" customFormat="1" ht="22.5" customHeight="1">
      <c r="A26" s="83"/>
      <c r="B26" s="108"/>
      <c r="C26" s="97"/>
      <c r="D26" s="102" t="s">
        <v>115</v>
      </c>
      <c r="E26" s="97"/>
      <c r="F26" s="103">
        <f>'EJEC NO IMPRIMIR'!F26/'EJEC REGULAR'!$D$1</f>
        <v>0</v>
      </c>
      <c r="G26" s="103">
        <f>'EJEC NO IMPRIMIR'!G26/'EJEC REGULAR'!$D$1</f>
        <v>0</v>
      </c>
      <c r="H26" s="103">
        <f>'EJEC NO IMPRIMIR'!H26/'EJEC REGULAR'!$D$1</f>
        <v>0</v>
      </c>
      <c r="I26" s="103">
        <f>'EJEC NO IMPRIMIR'!I26/'EJEC REGULAR'!$D$1</f>
        <v>0</v>
      </c>
      <c r="J26" s="103">
        <f>'EJEC NO IMPRIMIR'!J26/'EJEC REGULAR'!$D$1</f>
        <v>0</v>
      </c>
      <c r="K26" s="103">
        <f>'EJEC NO IMPRIMIR'!K26/'EJEC REGULAR'!$D$1</f>
        <v>0</v>
      </c>
      <c r="L26" s="103">
        <f>'EJEC NO IMPRIMIR'!L26/'EJEC REGULAR'!$D$1</f>
        <v>0</v>
      </c>
      <c r="M26" s="103">
        <f>'EJEC NO IMPRIMIR'!M26/'EJEC REGULAR'!$D$1</f>
        <v>0</v>
      </c>
      <c r="N26" s="103">
        <f>'EJEC NO IMPRIMIR'!N26/'EJEC REGULAR'!$D$1</f>
        <v>0</v>
      </c>
      <c r="O26" s="103">
        <f>'EJEC NO IMPRIMIR'!O26/'EJEC REGULAR'!$D$1</f>
        <v>0</v>
      </c>
      <c r="P26" s="103">
        <f>'EJEC NO IMPRIMIR'!P26/'EJEC REGULAR'!$D$1</f>
        <v>0</v>
      </c>
      <c r="Q26" s="103">
        <f>'EJEC NO IMPRIMIR'!Q26/'EJEC REGULAR'!$D$1</f>
        <v>0</v>
      </c>
      <c r="R26" s="103">
        <f>'EJEC NO IMPRIMIR'!R26/'EJEC REGULAR'!$D$1</f>
        <v>0</v>
      </c>
      <c r="S26" s="103">
        <f>'EJEC NO IMPRIMIR'!S26/'EJEC REGULAR'!$D$1</f>
        <v>34811800</v>
      </c>
      <c r="T26" s="103">
        <f>'EJEC NO IMPRIMIR'!T26/'EJEC REGULAR'!$D$1</f>
        <v>0</v>
      </c>
      <c r="U26" s="103">
        <f>'EJEC NO IMPRIMIR'!U26/'EJEC REGULAR'!$D$1</f>
        <v>0</v>
      </c>
      <c r="V26" s="103">
        <f>'EJEC NO IMPRIMIR'!V26/'EJEC REGULAR'!$D$1</f>
        <v>0</v>
      </c>
      <c r="W26" s="103">
        <f>'EJEC NO IMPRIMIR'!W26/'EJEC REGULAR'!$D$1</f>
        <v>0</v>
      </c>
      <c r="X26" s="103">
        <f>'EJEC NO IMPRIMIR'!X26/'EJEC REGULAR'!$D$1</f>
        <v>34811800</v>
      </c>
      <c r="Y26" s="103">
        <f>'EJEC NO IMPRIMIR'!Y26/'EJEC REGULAR'!$D$1</f>
        <v>34811800</v>
      </c>
      <c r="Z26" s="86"/>
      <c r="AA26" s="85"/>
      <c r="AB26" s="86"/>
      <c r="AC26" s="86"/>
      <c r="AD26" s="86"/>
      <c r="AE26" s="86"/>
      <c r="AF26" s="86"/>
      <c r="AG26" s="86"/>
      <c r="AH26" s="86"/>
      <c r="AI26" s="86"/>
      <c r="AJ26" s="86"/>
    </row>
    <row r="27" spans="1:36" s="72" customFormat="1" ht="22.5" customHeight="1">
      <c r="A27" s="83"/>
      <c r="B27" s="108"/>
      <c r="C27" s="97"/>
      <c r="D27" s="102" t="s">
        <v>116</v>
      </c>
      <c r="E27" s="97"/>
      <c r="F27" s="103">
        <f>'EJEC NO IMPRIMIR'!F27/'EJEC REGULAR'!$D$1</f>
        <v>0</v>
      </c>
      <c r="G27" s="103">
        <f>'EJEC NO IMPRIMIR'!G27/'EJEC REGULAR'!$D$1</f>
        <v>0</v>
      </c>
      <c r="H27" s="103">
        <f>'EJEC NO IMPRIMIR'!H27/'EJEC REGULAR'!$D$1</f>
        <v>0</v>
      </c>
      <c r="I27" s="103">
        <f>'EJEC NO IMPRIMIR'!I27/'EJEC REGULAR'!$D$1</f>
        <v>0</v>
      </c>
      <c r="J27" s="103">
        <f>'EJEC NO IMPRIMIR'!J27/'EJEC REGULAR'!$D$1</f>
        <v>0</v>
      </c>
      <c r="K27" s="103">
        <f>'EJEC NO IMPRIMIR'!K27/'EJEC REGULAR'!$D$1</f>
        <v>0</v>
      </c>
      <c r="L27" s="103">
        <f>'EJEC NO IMPRIMIR'!L27/'EJEC REGULAR'!$D$1</f>
        <v>0</v>
      </c>
      <c r="M27" s="103">
        <f>'EJEC NO IMPRIMIR'!M27/'EJEC REGULAR'!$D$1</f>
        <v>0</v>
      </c>
      <c r="N27" s="103">
        <f>'EJEC NO IMPRIMIR'!N27/'EJEC REGULAR'!$D$1</f>
        <v>0</v>
      </c>
      <c r="O27" s="103">
        <f>'EJEC NO IMPRIMIR'!O27/'EJEC REGULAR'!$D$1</f>
        <v>0</v>
      </c>
      <c r="P27" s="103">
        <f>'EJEC NO IMPRIMIR'!P27/'EJEC REGULAR'!$D$1</f>
        <v>0</v>
      </c>
      <c r="Q27" s="103">
        <f>'EJEC NO IMPRIMIR'!Q27/'EJEC REGULAR'!$D$1</f>
        <v>0</v>
      </c>
      <c r="R27" s="103">
        <f>'EJEC NO IMPRIMIR'!R27/'EJEC REGULAR'!$D$1</f>
        <v>0</v>
      </c>
      <c r="S27" s="103">
        <f>'EJEC NO IMPRIMIR'!S27/'EJEC REGULAR'!$D$1</f>
        <v>0</v>
      </c>
      <c r="T27" s="103">
        <f>'EJEC NO IMPRIMIR'!T27/'EJEC REGULAR'!$D$1</f>
        <v>0</v>
      </c>
      <c r="U27" s="103">
        <f>'EJEC NO IMPRIMIR'!U27/'EJEC REGULAR'!$D$1</f>
        <v>0</v>
      </c>
      <c r="V27" s="103">
        <f>'EJEC NO IMPRIMIR'!V27/'EJEC REGULAR'!$D$1</f>
        <v>0</v>
      </c>
      <c r="W27" s="103">
        <f>'EJEC NO IMPRIMIR'!W27/'EJEC REGULAR'!$D$1</f>
        <v>0</v>
      </c>
      <c r="X27" s="103">
        <f>'EJEC NO IMPRIMIR'!X27/'EJEC REGULAR'!$D$1</f>
        <v>0</v>
      </c>
      <c r="Y27" s="103">
        <f>'EJEC NO IMPRIMIR'!Y27/'EJEC REGULAR'!$D$1</f>
        <v>0</v>
      </c>
      <c r="Z27" s="86"/>
      <c r="AA27" s="85"/>
      <c r="AB27" s="86"/>
      <c r="AC27" s="86"/>
      <c r="AD27" s="86"/>
      <c r="AE27" s="86"/>
      <c r="AF27" s="86"/>
      <c r="AG27" s="86"/>
      <c r="AH27" s="86"/>
      <c r="AI27" s="86"/>
      <c r="AJ27" s="86"/>
    </row>
    <row r="28" spans="1:36" s="72" customFormat="1" ht="22.5" customHeight="1">
      <c r="A28" s="83"/>
      <c r="B28" s="108"/>
      <c r="C28" s="97"/>
      <c r="D28" s="102" t="s">
        <v>117</v>
      </c>
      <c r="E28" s="97"/>
      <c r="F28" s="103">
        <f>'EJEC NO IMPRIMIR'!F28/'EJEC REGULAR'!$D$1</f>
        <v>0</v>
      </c>
      <c r="G28" s="103">
        <f>'EJEC NO IMPRIMIR'!G28/'EJEC REGULAR'!$D$1</f>
        <v>0</v>
      </c>
      <c r="H28" s="103">
        <f>'EJEC NO IMPRIMIR'!H28/'EJEC REGULAR'!$D$1</f>
        <v>0</v>
      </c>
      <c r="I28" s="103">
        <f>'EJEC NO IMPRIMIR'!I28/'EJEC REGULAR'!$D$1</f>
        <v>0</v>
      </c>
      <c r="J28" s="103">
        <f>'EJEC NO IMPRIMIR'!J28/'EJEC REGULAR'!$D$1</f>
        <v>0</v>
      </c>
      <c r="K28" s="103">
        <f>'EJEC NO IMPRIMIR'!K28/'EJEC REGULAR'!$D$1</f>
        <v>0</v>
      </c>
      <c r="L28" s="103">
        <f>'EJEC NO IMPRIMIR'!L28/'EJEC REGULAR'!$D$1</f>
        <v>0</v>
      </c>
      <c r="M28" s="103">
        <f>'EJEC NO IMPRIMIR'!M28/'EJEC REGULAR'!$D$1</f>
        <v>0</v>
      </c>
      <c r="N28" s="103">
        <f>'EJEC NO IMPRIMIR'!N28/'EJEC REGULAR'!$D$1</f>
        <v>0</v>
      </c>
      <c r="O28" s="103">
        <f>'EJEC NO IMPRIMIR'!O28/'EJEC REGULAR'!$D$1</f>
        <v>0</v>
      </c>
      <c r="P28" s="103">
        <f>'EJEC NO IMPRIMIR'!P28/'EJEC REGULAR'!$D$1</f>
        <v>0</v>
      </c>
      <c r="Q28" s="103">
        <f>'EJEC NO IMPRIMIR'!Q28/'EJEC REGULAR'!$D$1</f>
        <v>0</v>
      </c>
      <c r="R28" s="103">
        <f>'EJEC NO IMPRIMIR'!R28/'EJEC REGULAR'!$D$1</f>
        <v>0</v>
      </c>
      <c r="S28" s="103">
        <f>'EJEC NO IMPRIMIR'!S28/'EJEC REGULAR'!$D$1</f>
        <v>0</v>
      </c>
      <c r="T28" s="103">
        <f>'EJEC NO IMPRIMIR'!T28/'EJEC REGULAR'!$D$1</f>
        <v>0</v>
      </c>
      <c r="U28" s="103">
        <f>'EJEC NO IMPRIMIR'!U28/'EJEC REGULAR'!$D$1</f>
        <v>0</v>
      </c>
      <c r="V28" s="103">
        <f>'EJEC NO IMPRIMIR'!V28/'EJEC REGULAR'!$D$1</f>
        <v>0</v>
      </c>
      <c r="W28" s="103">
        <f>'EJEC NO IMPRIMIR'!W28/'EJEC REGULAR'!$D$1</f>
        <v>0</v>
      </c>
      <c r="X28" s="103">
        <f>'EJEC NO IMPRIMIR'!X28/'EJEC REGULAR'!$D$1</f>
        <v>0</v>
      </c>
      <c r="Y28" s="103">
        <f>'EJEC NO IMPRIMIR'!Y28/'EJEC REGULAR'!$D$1</f>
        <v>0</v>
      </c>
      <c r="Z28" s="86"/>
      <c r="AA28" s="85"/>
      <c r="AB28" s="86"/>
      <c r="AC28" s="86"/>
      <c r="AD28" s="86"/>
      <c r="AE28" s="86"/>
      <c r="AF28" s="86"/>
      <c r="AG28" s="86"/>
      <c r="AH28" s="86"/>
      <c r="AI28" s="86"/>
      <c r="AJ28" s="86"/>
    </row>
    <row r="29" spans="1:36" s="72" customFormat="1" ht="22.5" customHeight="1">
      <c r="A29" s="83"/>
      <c r="B29" s="108"/>
      <c r="C29" s="97"/>
      <c r="D29" s="102" t="s">
        <v>118</v>
      </c>
      <c r="E29" s="97"/>
      <c r="F29" s="103">
        <f>'EJEC NO IMPRIMIR'!F29/'EJEC REGULAR'!$D$1</f>
        <v>0</v>
      </c>
      <c r="G29" s="103">
        <f>'EJEC NO IMPRIMIR'!G29/'EJEC REGULAR'!$D$1</f>
        <v>0</v>
      </c>
      <c r="H29" s="103">
        <f>'EJEC NO IMPRIMIR'!H29/'EJEC REGULAR'!$D$1</f>
        <v>0</v>
      </c>
      <c r="I29" s="103">
        <f>'EJEC NO IMPRIMIR'!I29/'EJEC REGULAR'!$D$1</f>
        <v>0</v>
      </c>
      <c r="J29" s="103">
        <f>'EJEC NO IMPRIMIR'!J29/'EJEC REGULAR'!$D$1</f>
        <v>0</v>
      </c>
      <c r="K29" s="103">
        <f>'EJEC NO IMPRIMIR'!K29/'EJEC REGULAR'!$D$1</f>
        <v>0</v>
      </c>
      <c r="L29" s="103">
        <f>'EJEC NO IMPRIMIR'!L29/'EJEC REGULAR'!$D$1</f>
        <v>0</v>
      </c>
      <c r="M29" s="103">
        <f>'EJEC NO IMPRIMIR'!M29/'EJEC REGULAR'!$D$1</f>
        <v>0</v>
      </c>
      <c r="N29" s="103">
        <f>'EJEC NO IMPRIMIR'!N29/'EJEC REGULAR'!$D$1</f>
        <v>0</v>
      </c>
      <c r="O29" s="103">
        <f>'EJEC NO IMPRIMIR'!O29/'EJEC REGULAR'!$D$1</f>
        <v>0</v>
      </c>
      <c r="P29" s="103">
        <f>'EJEC NO IMPRIMIR'!P29/'EJEC REGULAR'!$D$1</f>
        <v>0</v>
      </c>
      <c r="Q29" s="103">
        <f>'EJEC NO IMPRIMIR'!Q29/'EJEC REGULAR'!$D$1</f>
        <v>0</v>
      </c>
      <c r="R29" s="103">
        <f>'EJEC NO IMPRIMIR'!R29/'EJEC REGULAR'!$D$1</f>
        <v>0</v>
      </c>
      <c r="S29" s="103">
        <f>'EJEC NO IMPRIMIR'!S29/'EJEC REGULAR'!$D$1</f>
        <v>0</v>
      </c>
      <c r="T29" s="103">
        <f>'EJEC NO IMPRIMIR'!T29/'EJEC REGULAR'!$D$1</f>
        <v>0</v>
      </c>
      <c r="U29" s="103">
        <f>'EJEC NO IMPRIMIR'!U29/'EJEC REGULAR'!$D$1</f>
        <v>0</v>
      </c>
      <c r="V29" s="103">
        <f>'EJEC NO IMPRIMIR'!V29/'EJEC REGULAR'!$D$1</f>
        <v>0</v>
      </c>
      <c r="W29" s="103">
        <f>'EJEC NO IMPRIMIR'!W29/'EJEC REGULAR'!$D$1</f>
        <v>0</v>
      </c>
      <c r="X29" s="103">
        <f>'EJEC NO IMPRIMIR'!X29/'EJEC REGULAR'!$D$1</f>
        <v>0</v>
      </c>
      <c r="Y29" s="103">
        <f>'EJEC NO IMPRIMIR'!Y29/'EJEC REGULAR'!$D$1</f>
        <v>0</v>
      </c>
      <c r="Z29" s="86"/>
      <c r="AA29" s="85"/>
      <c r="AB29" s="86"/>
      <c r="AC29" s="86"/>
      <c r="AD29" s="86"/>
      <c r="AE29" s="86"/>
      <c r="AF29" s="86"/>
      <c r="AG29" s="86"/>
      <c r="AH29" s="86"/>
      <c r="AI29" s="86"/>
      <c r="AJ29" s="86"/>
    </row>
    <row r="30" spans="1:36" s="72" customFormat="1" ht="22.5" customHeight="1">
      <c r="A30" s="83"/>
      <c r="B30" s="108"/>
      <c r="C30" s="97"/>
      <c r="D30" s="102" t="s">
        <v>119</v>
      </c>
      <c r="E30" s="97"/>
      <c r="F30" s="103">
        <f>'EJEC NO IMPRIMIR'!F30/'EJEC REGULAR'!$D$1</f>
        <v>0</v>
      </c>
      <c r="G30" s="103">
        <f>'EJEC NO IMPRIMIR'!G30/'EJEC REGULAR'!$D$1</f>
        <v>0</v>
      </c>
      <c r="H30" s="103">
        <f>'EJEC NO IMPRIMIR'!H30/'EJEC REGULAR'!$D$1</f>
        <v>0</v>
      </c>
      <c r="I30" s="103">
        <f>'EJEC NO IMPRIMIR'!I30/'EJEC REGULAR'!$D$1</f>
        <v>0</v>
      </c>
      <c r="J30" s="103">
        <f>'EJEC NO IMPRIMIR'!J30/'EJEC REGULAR'!$D$1</f>
        <v>0</v>
      </c>
      <c r="K30" s="103">
        <f>'EJEC NO IMPRIMIR'!K30/'EJEC REGULAR'!$D$1</f>
        <v>0</v>
      </c>
      <c r="L30" s="103">
        <f>'EJEC NO IMPRIMIR'!L30/'EJEC REGULAR'!$D$1</f>
        <v>0</v>
      </c>
      <c r="M30" s="103">
        <f>'EJEC NO IMPRIMIR'!M30/'EJEC REGULAR'!$D$1</f>
        <v>0</v>
      </c>
      <c r="N30" s="103">
        <f>'EJEC NO IMPRIMIR'!N30/'EJEC REGULAR'!$D$1</f>
        <v>0</v>
      </c>
      <c r="O30" s="103">
        <f>'EJEC NO IMPRIMIR'!O30/'EJEC REGULAR'!$D$1</f>
        <v>0</v>
      </c>
      <c r="P30" s="103">
        <f>'EJEC NO IMPRIMIR'!P30/'EJEC REGULAR'!$D$1</f>
        <v>0</v>
      </c>
      <c r="Q30" s="103">
        <f>'EJEC NO IMPRIMIR'!Q30/'EJEC REGULAR'!$D$1</f>
        <v>0</v>
      </c>
      <c r="R30" s="103">
        <f>'EJEC NO IMPRIMIR'!R30/'EJEC REGULAR'!$D$1</f>
        <v>0</v>
      </c>
      <c r="S30" s="103">
        <f>'EJEC NO IMPRIMIR'!S30/'EJEC REGULAR'!$D$1</f>
        <v>0</v>
      </c>
      <c r="T30" s="103">
        <f>'EJEC NO IMPRIMIR'!T30/'EJEC REGULAR'!$D$1</f>
        <v>0</v>
      </c>
      <c r="U30" s="103">
        <f>'EJEC NO IMPRIMIR'!U30/'EJEC REGULAR'!$D$1</f>
        <v>0</v>
      </c>
      <c r="V30" s="103">
        <f>'EJEC NO IMPRIMIR'!V30/'EJEC REGULAR'!$D$1</f>
        <v>0</v>
      </c>
      <c r="W30" s="103">
        <f>'EJEC NO IMPRIMIR'!W30/'EJEC REGULAR'!$D$1</f>
        <v>0</v>
      </c>
      <c r="X30" s="103">
        <f>'EJEC NO IMPRIMIR'!X30/'EJEC REGULAR'!$D$1</f>
        <v>0</v>
      </c>
      <c r="Y30" s="103">
        <f>'EJEC NO IMPRIMIR'!Y30/'EJEC REGULAR'!$D$1</f>
        <v>0</v>
      </c>
      <c r="Z30" s="86"/>
      <c r="AA30" s="85"/>
      <c r="AB30" s="86"/>
      <c r="AC30" s="86"/>
      <c r="AD30" s="86"/>
      <c r="AE30" s="86"/>
      <c r="AF30" s="86"/>
      <c r="AG30" s="86"/>
      <c r="AH30" s="86"/>
      <c r="AI30" s="86"/>
      <c r="AJ30" s="86"/>
    </row>
    <row r="31" spans="1:36" s="72" customFormat="1" ht="22.5" customHeight="1">
      <c r="A31" s="83"/>
      <c r="B31" s="108"/>
      <c r="C31" s="97"/>
      <c r="D31" s="102" t="s">
        <v>120</v>
      </c>
      <c r="E31" s="97"/>
      <c r="F31" s="103">
        <f>'EJEC NO IMPRIMIR'!F31/'EJEC REGULAR'!$D$1</f>
        <v>0</v>
      </c>
      <c r="G31" s="103">
        <f>'EJEC NO IMPRIMIR'!G31/'EJEC REGULAR'!$D$1</f>
        <v>0</v>
      </c>
      <c r="H31" s="103">
        <f>'EJEC NO IMPRIMIR'!H31/'EJEC REGULAR'!$D$1</f>
        <v>0</v>
      </c>
      <c r="I31" s="103">
        <f>'EJEC NO IMPRIMIR'!I31/'EJEC REGULAR'!$D$1</f>
        <v>0</v>
      </c>
      <c r="J31" s="103">
        <f>'EJEC NO IMPRIMIR'!J31/'EJEC REGULAR'!$D$1</f>
        <v>0</v>
      </c>
      <c r="K31" s="103">
        <f>'EJEC NO IMPRIMIR'!K31/'EJEC REGULAR'!$D$1</f>
        <v>0</v>
      </c>
      <c r="L31" s="103">
        <f>'EJEC NO IMPRIMIR'!L31/'EJEC REGULAR'!$D$1</f>
        <v>0</v>
      </c>
      <c r="M31" s="103">
        <f>'EJEC NO IMPRIMIR'!M31/'EJEC REGULAR'!$D$1</f>
        <v>0</v>
      </c>
      <c r="N31" s="103">
        <f>'EJEC NO IMPRIMIR'!N31/'EJEC REGULAR'!$D$1</f>
        <v>0</v>
      </c>
      <c r="O31" s="103">
        <f>'EJEC NO IMPRIMIR'!O31/'EJEC REGULAR'!$D$1</f>
        <v>0</v>
      </c>
      <c r="P31" s="103">
        <f>'EJEC NO IMPRIMIR'!P31/'EJEC REGULAR'!$D$1</f>
        <v>0</v>
      </c>
      <c r="Q31" s="103">
        <f>'EJEC NO IMPRIMIR'!Q31/'EJEC REGULAR'!$D$1</f>
        <v>0</v>
      </c>
      <c r="R31" s="103">
        <f>'EJEC NO IMPRIMIR'!R31/'EJEC REGULAR'!$D$1</f>
        <v>0</v>
      </c>
      <c r="S31" s="103">
        <f>'EJEC NO IMPRIMIR'!S31/'EJEC REGULAR'!$D$1</f>
        <v>0</v>
      </c>
      <c r="T31" s="103">
        <f>'EJEC NO IMPRIMIR'!T31/'EJEC REGULAR'!$D$1</f>
        <v>0</v>
      </c>
      <c r="U31" s="103">
        <f>'EJEC NO IMPRIMIR'!U31/'EJEC REGULAR'!$D$1</f>
        <v>0</v>
      </c>
      <c r="V31" s="103">
        <f>'EJEC NO IMPRIMIR'!V31/'EJEC REGULAR'!$D$1</f>
        <v>0</v>
      </c>
      <c r="W31" s="103">
        <f>'EJEC NO IMPRIMIR'!W31/'EJEC REGULAR'!$D$1</f>
        <v>0</v>
      </c>
      <c r="X31" s="103">
        <f>'EJEC NO IMPRIMIR'!X31/'EJEC REGULAR'!$D$1</f>
        <v>0</v>
      </c>
      <c r="Y31" s="103">
        <f>'EJEC NO IMPRIMIR'!Y31/'EJEC REGULAR'!$D$1</f>
        <v>0</v>
      </c>
      <c r="Z31" s="86"/>
      <c r="AA31" s="85"/>
      <c r="AB31" s="86"/>
      <c r="AC31" s="86"/>
      <c r="AD31" s="86"/>
      <c r="AE31" s="86"/>
      <c r="AF31" s="86"/>
      <c r="AG31" s="86"/>
      <c r="AH31" s="86"/>
      <c r="AI31" s="86"/>
      <c r="AJ31" s="86"/>
    </row>
    <row r="32" spans="1:36" s="72" customFormat="1" ht="22.5" customHeight="1">
      <c r="A32" s="83"/>
      <c r="B32" s="101">
        <v>14</v>
      </c>
      <c r="C32" s="97"/>
      <c r="D32" s="102" t="s">
        <v>95</v>
      </c>
      <c r="E32" s="97"/>
      <c r="F32" s="103">
        <f>'EJEC NO IMPRIMIR'!F32/'EJEC REGULAR'!$D$1</f>
        <v>0</v>
      </c>
      <c r="G32" s="103">
        <f>'EJEC NO IMPRIMIR'!G32/'EJEC REGULAR'!$D$1</f>
        <v>0</v>
      </c>
      <c r="H32" s="103">
        <f>'EJEC NO IMPRIMIR'!H32/'EJEC REGULAR'!$D$1</f>
        <v>0</v>
      </c>
      <c r="I32" s="103">
        <f>'EJEC NO IMPRIMIR'!I32/'EJEC REGULAR'!$D$1</f>
        <v>0</v>
      </c>
      <c r="J32" s="103">
        <f>'EJEC NO IMPRIMIR'!J32/'EJEC REGULAR'!$D$1</f>
        <v>0</v>
      </c>
      <c r="K32" s="103">
        <f>'EJEC NO IMPRIMIR'!K32/'EJEC REGULAR'!$D$1</f>
        <v>0</v>
      </c>
      <c r="L32" s="103">
        <f>'EJEC NO IMPRIMIR'!L32/'EJEC REGULAR'!$D$1</f>
        <v>0</v>
      </c>
      <c r="M32" s="103">
        <f>'EJEC NO IMPRIMIR'!M32/'EJEC REGULAR'!$D$1</f>
        <v>0</v>
      </c>
      <c r="N32" s="103">
        <f>'EJEC NO IMPRIMIR'!N32/'EJEC REGULAR'!$D$1</f>
        <v>0</v>
      </c>
      <c r="O32" s="103">
        <f>'EJEC NO IMPRIMIR'!O32/'EJEC REGULAR'!$D$1</f>
        <v>0</v>
      </c>
      <c r="P32" s="103">
        <f>'EJEC NO IMPRIMIR'!P32/'EJEC REGULAR'!$D$1</f>
        <v>0</v>
      </c>
      <c r="Q32" s="103">
        <f>'EJEC NO IMPRIMIR'!Q32/'EJEC REGULAR'!$D$1</f>
        <v>0</v>
      </c>
      <c r="R32" s="103">
        <f>'EJEC NO IMPRIMIR'!R32/'EJEC REGULAR'!$D$1</f>
        <v>0</v>
      </c>
      <c r="S32" s="103">
        <f>'EJEC NO IMPRIMIR'!S32/'EJEC REGULAR'!$D$1</f>
        <v>0</v>
      </c>
      <c r="T32" s="103">
        <f>'EJEC NO IMPRIMIR'!T32/'EJEC REGULAR'!$D$1</f>
        <v>0</v>
      </c>
      <c r="U32" s="103">
        <f>'EJEC NO IMPRIMIR'!U32/'EJEC REGULAR'!$D$1</f>
        <v>0</v>
      </c>
      <c r="V32" s="103">
        <f>'EJEC NO IMPRIMIR'!V32/'EJEC REGULAR'!$D$1</f>
        <v>0</v>
      </c>
      <c r="W32" s="103">
        <f>'EJEC NO IMPRIMIR'!W32/'EJEC REGULAR'!$D$1</f>
        <v>0</v>
      </c>
      <c r="X32" s="103">
        <f>'EJEC NO IMPRIMIR'!X32/'EJEC REGULAR'!$D$1</f>
        <v>0</v>
      </c>
      <c r="Y32" s="103">
        <f>SUM(G32:V32)</f>
        <v>0</v>
      </c>
      <c r="Z32" s="86"/>
      <c r="AA32" s="85">
        <f t="shared" si="4"/>
        <v>0</v>
      </c>
      <c r="AB32" s="86"/>
      <c r="AC32" s="86"/>
      <c r="AD32" s="86">
        <f t="shared" si="1"/>
        <v>0</v>
      </c>
      <c r="AE32" s="86"/>
      <c r="AF32" s="86"/>
      <c r="AH32" s="86">
        <f t="shared" si="2"/>
        <v>0</v>
      </c>
      <c r="AI32" s="86">
        <f t="shared" si="3"/>
        <v>0</v>
      </c>
      <c r="AJ32" s="86"/>
    </row>
    <row r="33" spans="1:36" s="72" customFormat="1" ht="22.5" customHeight="1">
      <c r="A33" s="83"/>
      <c r="B33" s="101" t="s">
        <v>74</v>
      </c>
      <c r="C33" s="97"/>
      <c r="D33" s="102" t="s">
        <v>5</v>
      </c>
      <c r="E33" s="97"/>
      <c r="F33" s="103">
        <f>'EJEC NO IMPRIMIR'!F33/'EJEC REGULAR'!$D$1</f>
        <v>711765.344</v>
      </c>
      <c r="G33" s="103">
        <f>'EJEC NO IMPRIMIR'!G33/'EJEC REGULAR'!$D$1</f>
        <v>328459.931</v>
      </c>
      <c r="H33" s="103">
        <f>'EJEC NO IMPRIMIR'!H33/'EJEC REGULAR'!$D$1</f>
        <v>124672.762</v>
      </c>
      <c r="I33" s="103">
        <f>'EJEC NO IMPRIMIR'!I33/'EJEC REGULAR'!$D$1</f>
        <v>403805.672</v>
      </c>
      <c r="J33" s="103">
        <f>'EJEC NO IMPRIMIR'!J33/'EJEC REGULAR'!$D$1</f>
        <v>2999811.337</v>
      </c>
      <c r="K33" s="103">
        <f>'EJEC NO IMPRIMIR'!K33/'EJEC REGULAR'!$D$1</f>
        <v>35571115.611</v>
      </c>
      <c r="L33" s="103">
        <f>'EJEC NO IMPRIMIR'!L33/'EJEC REGULAR'!$D$1</f>
        <v>165265268.289</v>
      </c>
      <c r="M33" s="103">
        <f>'EJEC NO IMPRIMIR'!M33/'EJEC REGULAR'!$D$1</f>
        <v>12003424.072</v>
      </c>
      <c r="N33" s="103">
        <f>'EJEC NO IMPRIMIR'!N33/'EJEC REGULAR'!$D$1</f>
        <v>24168495.626</v>
      </c>
      <c r="O33" s="103">
        <f>'EJEC NO IMPRIMIR'!O33/'EJEC REGULAR'!$D$1</f>
        <v>689609.602</v>
      </c>
      <c r="P33" s="103">
        <f>'EJEC NO IMPRIMIR'!P33/'EJEC REGULAR'!$D$1</f>
        <v>24218302.585</v>
      </c>
      <c r="Q33" s="103">
        <f>'EJEC NO IMPRIMIR'!Q33/'EJEC REGULAR'!$D$1</f>
        <v>0</v>
      </c>
      <c r="R33" s="103">
        <f>'EJEC NO IMPRIMIR'!R33/'EJEC REGULAR'!$D$1</f>
        <v>0</v>
      </c>
      <c r="S33" s="103">
        <f>'EJEC NO IMPRIMIR'!S33/'EJEC REGULAR'!$D$1</f>
        <v>77020526.643</v>
      </c>
      <c r="T33" s="103">
        <f>'EJEC NO IMPRIMIR'!T33/'EJEC REGULAR'!$D$1</f>
        <v>2895289.412</v>
      </c>
      <c r="U33" s="103">
        <f>'EJEC NO IMPRIMIR'!U33/'EJEC REGULAR'!$D$1</f>
        <v>231923</v>
      </c>
      <c r="V33" s="103">
        <f>'EJEC NO IMPRIMIR'!V33/'EJEC REGULAR'!$D$1</f>
        <v>0</v>
      </c>
      <c r="W33" s="103">
        <f>'EJEC NO IMPRIMIR'!W33/'EJEC REGULAR'!$D$1</f>
        <v>0</v>
      </c>
      <c r="X33" s="103">
        <f>'EJEC NO IMPRIMIR'!X33/'EJEC REGULAR'!$D$1</f>
        <v>346632469.886</v>
      </c>
      <c r="Y33" s="103">
        <f>SUM(G33:V33)</f>
        <v>345920704.542</v>
      </c>
      <c r="Z33" s="86"/>
      <c r="AA33" s="85">
        <f t="shared" si="4"/>
        <v>345688781.542</v>
      </c>
      <c r="AB33" s="86"/>
      <c r="AC33" s="86" t="e">
        <f>+#REF!</f>
        <v>#REF!</v>
      </c>
      <c r="AD33" s="86" t="e">
        <f t="shared" si="1"/>
        <v>#REF!</v>
      </c>
      <c r="AE33" s="86"/>
      <c r="AF33" s="86"/>
      <c r="AG33" s="86">
        <v>30008336678</v>
      </c>
      <c r="AH33" s="86">
        <f t="shared" si="2"/>
        <v>30008336.678</v>
      </c>
      <c r="AI33" s="86" t="e">
        <f t="shared" si="3"/>
        <v>#REF!</v>
      </c>
      <c r="AJ33" s="86"/>
    </row>
    <row r="34" spans="1:39" s="122" customFormat="1" ht="24.75" customHeight="1">
      <c r="A34" s="119"/>
      <c r="B34" s="89"/>
      <c r="C34" s="75"/>
      <c r="D34" s="76" t="s">
        <v>6</v>
      </c>
      <c r="E34" s="77"/>
      <c r="F34" s="78">
        <f>SUM(F35,F36,F37,F38,F42,F43,F44,F53,F54,F58,F59,F63,F64)</f>
        <v>6340633.751999999</v>
      </c>
      <c r="G34" s="78">
        <f>SUM(G35,G36,G37,G38,G42,G43,G44,G53,G54,G58,G59,G63,G64)</f>
        <v>2127594.856</v>
      </c>
      <c r="H34" s="78">
        <f aca="true" t="shared" si="6" ref="H34:AC34">SUM(H35,H36,H37,H38,H42,H43,H44,H53,H54,H58,H59,H63,H64)</f>
        <v>1043012.1179999999</v>
      </c>
      <c r="I34" s="78">
        <f t="shared" si="6"/>
        <v>2787696.42</v>
      </c>
      <c r="J34" s="78">
        <f t="shared" si="6"/>
        <v>6153905.904999999</v>
      </c>
      <c r="K34" s="78">
        <f t="shared" si="6"/>
        <v>59777802.925</v>
      </c>
      <c r="L34" s="78">
        <f t="shared" si="6"/>
        <v>357497673.855</v>
      </c>
      <c r="M34" s="78">
        <f t="shared" si="6"/>
        <v>31530682.385</v>
      </c>
      <c r="N34" s="78">
        <f t="shared" si="6"/>
        <v>51323443.508</v>
      </c>
      <c r="O34" s="78">
        <f t="shared" si="6"/>
        <v>1683189.8550000002</v>
      </c>
      <c r="P34" s="78">
        <f t="shared" si="6"/>
        <v>51118567.141</v>
      </c>
      <c r="Q34" s="78">
        <f>SUM(Q35,Q36,Q37,Q38,Q42,Q43,Q44,Q53,Q54,Q58,Q59,Q63,Q64)</f>
        <v>33940.524</v>
      </c>
      <c r="R34" s="78">
        <f>SUM(R35,R36,R37,R38,R42,R43,R44,R53,R54,R58,R59,R63,R64)</f>
        <v>1253259.898</v>
      </c>
      <c r="S34" s="78">
        <f t="shared" si="6"/>
        <v>205224002.288</v>
      </c>
      <c r="T34" s="78">
        <f t="shared" si="6"/>
        <v>7277153.195</v>
      </c>
      <c r="U34" s="78">
        <f t="shared" si="6"/>
        <v>596581</v>
      </c>
      <c r="V34" s="78">
        <f t="shared" si="6"/>
        <v>4431903</v>
      </c>
      <c r="W34" s="78">
        <f>SUM(W35,W36,W37,W38,W42,W43,W44,W53,W54,W58,W59,W63,W64)</f>
        <v>0</v>
      </c>
      <c r="X34" s="78">
        <f>SUM(X35,X36,X37,X38,X42,X43,X44,X53,X54,X58,X59,X63,X64)</f>
        <v>790201042.625</v>
      </c>
      <c r="Y34" s="78">
        <f>SUM(Y35,Y36,Y37,Y38,Y42,Y43,Y44,Y53,Y54,Y58,Y59,Y63,Y64)</f>
        <v>783860408.873</v>
      </c>
      <c r="Z34" s="118"/>
      <c r="AA34" s="120">
        <f t="shared" si="6"/>
        <v>778831924.873</v>
      </c>
      <c r="AB34" s="118"/>
      <c r="AC34" s="120" t="e">
        <f t="shared" si="6"/>
        <v>#REF!</v>
      </c>
      <c r="AD34" s="86" t="e">
        <f t="shared" si="1"/>
        <v>#REF!</v>
      </c>
      <c r="AE34" s="118"/>
      <c r="AF34" s="118"/>
      <c r="AG34" s="86"/>
      <c r="AH34" s="118"/>
      <c r="AI34" s="118"/>
      <c r="AJ34" s="118"/>
      <c r="AM34" s="120" t="e">
        <f>+Y34+#REF!</f>
        <v>#REF!</v>
      </c>
    </row>
    <row r="35" spans="1:36" s="72" customFormat="1" ht="22.5" customHeight="1">
      <c r="A35" s="83"/>
      <c r="B35" s="101" t="s">
        <v>7</v>
      </c>
      <c r="C35" s="97"/>
      <c r="D35" s="102" t="s">
        <v>8</v>
      </c>
      <c r="E35" s="97"/>
      <c r="F35" s="113">
        <f>'EJEC NO IMPRIMIR'!F35/'EJEC REGULAR'!$D$1</f>
        <v>4564362.099</v>
      </c>
      <c r="G35" s="113">
        <f>'EJEC NO IMPRIMIR'!G35/'EJEC REGULAR'!$D$1</f>
        <v>1642187.756</v>
      </c>
      <c r="H35" s="113">
        <f>'EJEC NO IMPRIMIR'!H35/'EJEC REGULAR'!$D$1</f>
        <v>829913.065</v>
      </c>
      <c r="I35" s="113">
        <f>'EJEC NO IMPRIMIR'!I35/'EJEC REGULAR'!$D$1</f>
        <v>2315854.667</v>
      </c>
      <c r="J35" s="113">
        <f>'EJEC NO IMPRIMIR'!J35/'EJEC REGULAR'!$D$1</f>
        <v>3076777.437</v>
      </c>
      <c r="K35" s="113">
        <f>'EJEC NO IMPRIMIR'!K35/'EJEC REGULAR'!$D$1</f>
        <v>4575002.466</v>
      </c>
      <c r="L35" s="113">
        <f>'EJEC NO IMPRIMIR'!L35/'EJEC REGULAR'!$D$1</f>
        <v>31722772.621</v>
      </c>
      <c r="M35" s="113">
        <f>'EJEC NO IMPRIMIR'!M35/'EJEC REGULAR'!$D$1</f>
        <v>2325925.357</v>
      </c>
      <c r="N35" s="113">
        <f>'EJEC NO IMPRIMIR'!N35/'EJEC REGULAR'!$D$1</f>
        <v>1701545.666</v>
      </c>
      <c r="O35" s="113">
        <f>'EJEC NO IMPRIMIR'!O35/'EJEC REGULAR'!$D$1</f>
        <v>1403183.09</v>
      </c>
      <c r="P35" s="113">
        <f>'EJEC NO IMPRIMIR'!P35/'EJEC REGULAR'!$D$1</f>
        <v>2046008.205</v>
      </c>
      <c r="Q35" s="113">
        <f>'EJEC NO IMPRIMIR'!Q35/'EJEC REGULAR'!$D$1</f>
        <v>33610.579</v>
      </c>
      <c r="R35" s="113">
        <f>'EJEC NO IMPRIMIR'!R35/'EJEC REGULAR'!$D$1</f>
        <v>1253259.898</v>
      </c>
      <c r="S35" s="113">
        <f>'EJEC NO IMPRIMIR'!S35/'EJEC REGULAR'!$D$1</f>
        <v>3524386.719</v>
      </c>
      <c r="T35" s="113">
        <f>'EJEC NO IMPRIMIR'!T35/'EJEC REGULAR'!$D$1</f>
        <v>4620881.164</v>
      </c>
      <c r="U35" s="113">
        <f>'EJEC NO IMPRIMIR'!U35/'EJEC REGULAR'!$D$1</f>
        <v>426328</v>
      </c>
      <c r="V35" s="113">
        <f>'EJEC NO IMPRIMIR'!V35/'EJEC REGULAR'!$D$1</f>
        <v>2523905</v>
      </c>
      <c r="W35" s="113">
        <f>'EJEC NO IMPRIMIR'!W35/'EJEC REGULAR'!$D$1</f>
        <v>0</v>
      </c>
      <c r="X35" s="113">
        <f>'EJEC NO IMPRIMIR'!X35/'EJEC REGULAR'!$D$1</f>
        <v>68585903.789</v>
      </c>
      <c r="Y35" s="103">
        <f>SUM(G35:V35)</f>
        <v>64021541.69</v>
      </c>
      <c r="Z35" s="86"/>
      <c r="AA35" s="85">
        <f t="shared" si="4"/>
        <v>61071308.69</v>
      </c>
      <c r="AB35" s="86"/>
      <c r="AC35" s="86" t="e">
        <f>+#REF!</f>
        <v>#REF!</v>
      </c>
      <c r="AD35" s="86" t="e">
        <f t="shared" si="1"/>
        <v>#REF!</v>
      </c>
      <c r="AE35" s="86"/>
      <c r="AF35" s="86"/>
      <c r="AG35" s="86">
        <v>123974792808</v>
      </c>
      <c r="AH35" s="86">
        <f t="shared" si="2"/>
        <v>123974792.808</v>
      </c>
      <c r="AI35" s="86" t="e">
        <f>+AD35-AH35</f>
        <v>#REF!</v>
      </c>
      <c r="AJ35" s="86"/>
    </row>
    <row r="36" spans="1:36" s="72" customFormat="1" ht="22.5" customHeight="1">
      <c r="A36" s="83"/>
      <c r="B36" s="101" t="s">
        <v>9</v>
      </c>
      <c r="C36" s="97"/>
      <c r="D36" s="102" t="s">
        <v>10</v>
      </c>
      <c r="E36" s="97"/>
      <c r="F36" s="103">
        <f>'EJEC NO IMPRIMIR'!F36/'EJEC REGULAR'!$D$1</f>
        <v>858964.333</v>
      </c>
      <c r="G36" s="103">
        <f>'EJEC NO IMPRIMIR'!G36/'EJEC REGULAR'!$D$1</f>
        <v>36437.266</v>
      </c>
      <c r="H36" s="103">
        <f>'EJEC NO IMPRIMIR'!H36/'EJEC REGULAR'!$D$1</f>
        <v>37106.547</v>
      </c>
      <c r="I36" s="103">
        <f>'EJEC NO IMPRIMIR'!I36/'EJEC REGULAR'!$D$1</f>
        <v>73429.208</v>
      </c>
      <c r="J36" s="103">
        <f>'EJEC NO IMPRIMIR'!J36/'EJEC REGULAR'!$D$1</f>
        <v>190802.95</v>
      </c>
      <c r="K36" s="103">
        <f>'EJEC NO IMPRIMIR'!K36/'EJEC REGULAR'!$D$1</f>
        <v>298527.623</v>
      </c>
      <c r="L36" s="103">
        <f>'EJEC NO IMPRIMIR'!L36/'EJEC REGULAR'!$D$1</f>
        <v>3656232.736</v>
      </c>
      <c r="M36" s="103">
        <f>'EJEC NO IMPRIMIR'!M36/'EJEC REGULAR'!$D$1</f>
        <v>214408.255</v>
      </c>
      <c r="N36" s="103">
        <f>'EJEC NO IMPRIMIR'!N36/'EJEC REGULAR'!$D$1</f>
        <v>75059.816</v>
      </c>
      <c r="O36" s="103">
        <f>'EJEC NO IMPRIMIR'!O36/'EJEC REGULAR'!$D$1</f>
        <v>50523.004</v>
      </c>
      <c r="P36" s="103">
        <f>'EJEC NO IMPRIMIR'!P36/'EJEC REGULAR'!$D$1</f>
        <v>185393.937</v>
      </c>
      <c r="Q36" s="103">
        <f>'EJEC NO IMPRIMIR'!Q36/'EJEC REGULAR'!$D$1</f>
        <v>329.945</v>
      </c>
      <c r="R36" s="103">
        <f>'EJEC NO IMPRIMIR'!R36/'EJEC REGULAR'!$D$1</f>
        <v>0</v>
      </c>
      <c r="S36" s="103">
        <f>'EJEC NO IMPRIMIR'!S36/'EJEC REGULAR'!$D$1</f>
        <v>251863.547</v>
      </c>
      <c r="T36" s="103">
        <f>'EJEC NO IMPRIMIR'!T36/'EJEC REGULAR'!$D$1</f>
        <v>297498.434</v>
      </c>
      <c r="U36" s="103">
        <f>'EJEC NO IMPRIMIR'!U36/'EJEC REGULAR'!$D$1</f>
        <v>25145</v>
      </c>
      <c r="V36" s="103">
        <f>'EJEC NO IMPRIMIR'!V36/'EJEC REGULAR'!$D$1</f>
        <v>369433</v>
      </c>
      <c r="W36" s="103">
        <f>'EJEC NO IMPRIMIR'!W36/'EJEC REGULAR'!$D$1</f>
        <v>0</v>
      </c>
      <c r="X36" s="103">
        <f>'EJEC NO IMPRIMIR'!X36/'EJEC REGULAR'!$D$1</f>
        <v>6621155.601</v>
      </c>
      <c r="Y36" s="103">
        <f>SUM(G36:V36)</f>
        <v>5762191.268</v>
      </c>
      <c r="Z36" s="86"/>
      <c r="AA36" s="85">
        <f t="shared" si="4"/>
        <v>5367613.268</v>
      </c>
      <c r="AB36" s="86"/>
      <c r="AC36" s="86" t="e">
        <f>+#REF!</f>
        <v>#REF!</v>
      </c>
      <c r="AD36" s="86" t="e">
        <f t="shared" si="1"/>
        <v>#REF!</v>
      </c>
      <c r="AE36" s="86"/>
      <c r="AF36" s="86"/>
      <c r="AG36" s="86">
        <v>8478333006</v>
      </c>
      <c r="AH36" s="86">
        <f t="shared" si="2"/>
        <v>8478333.006</v>
      </c>
      <c r="AI36" s="86" t="e">
        <f aca="true" t="shared" si="7" ref="AI36:AI63">+AD36-AH36</f>
        <v>#REF!</v>
      </c>
      <c r="AJ36" s="86"/>
    </row>
    <row r="37" spans="1:36" s="72" customFormat="1" ht="22.5" customHeight="1">
      <c r="A37" s="83"/>
      <c r="B37" s="101" t="s">
        <v>11</v>
      </c>
      <c r="C37" s="97"/>
      <c r="D37" s="102" t="s">
        <v>52</v>
      </c>
      <c r="E37" s="97"/>
      <c r="F37" s="103">
        <f>'EJEC NO IMPRIMIR'!F37/'EJEC REGULAR'!$D$1</f>
        <v>203653.941</v>
      </c>
      <c r="G37" s="103">
        <f>'EJEC NO IMPRIMIR'!G37/'EJEC REGULAR'!$D$1</f>
        <v>63265.566</v>
      </c>
      <c r="H37" s="103">
        <f>'EJEC NO IMPRIMIR'!H37/'EJEC REGULAR'!$D$1</f>
        <v>87151.431</v>
      </c>
      <c r="I37" s="103">
        <f>'EJEC NO IMPRIMIR'!I37/'EJEC REGULAR'!$D$1</f>
        <v>49715.488</v>
      </c>
      <c r="J37" s="103">
        <f>'EJEC NO IMPRIMIR'!J37/'EJEC REGULAR'!$D$1</f>
        <v>119046.76</v>
      </c>
      <c r="K37" s="103">
        <f>'EJEC NO IMPRIMIR'!K37/'EJEC REGULAR'!$D$1</f>
        <v>114742.777</v>
      </c>
      <c r="L37" s="103">
        <f>'EJEC NO IMPRIMIR'!L37/'EJEC REGULAR'!$D$1</f>
        <v>1442047.736</v>
      </c>
      <c r="M37" s="103">
        <f>'EJEC NO IMPRIMIR'!M37/'EJEC REGULAR'!$D$1</f>
        <v>161243.403</v>
      </c>
      <c r="N37" s="103">
        <f>'EJEC NO IMPRIMIR'!N37/'EJEC REGULAR'!$D$1</f>
        <v>38843.9</v>
      </c>
      <c r="O37" s="103">
        <f>'EJEC NO IMPRIMIR'!O37/'EJEC REGULAR'!$D$1</f>
        <v>0</v>
      </c>
      <c r="P37" s="103">
        <f>'EJEC NO IMPRIMIR'!P37/'EJEC REGULAR'!$D$1</f>
        <v>3084.467</v>
      </c>
      <c r="Q37" s="103">
        <f>'EJEC NO IMPRIMIR'!Q37/'EJEC REGULAR'!$D$1</f>
        <v>0</v>
      </c>
      <c r="R37" s="103">
        <f>'EJEC NO IMPRIMIR'!R37/'EJEC REGULAR'!$D$1</f>
        <v>0</v>
      </c>
      <c r="S37" s="103">
        <f>'EJEC NO IMPRIMIR'!S37/'EJEC REGULAR'!$D$1</f>
        <v>21080.121</v>
      </c>
      <c r="T37" s="103">
        <f>'EJEC NO IMPRIMIR'!T37/'EJEC REGULAR'!$D$1</f>
        <v>133918.691</v>
      </c>
      <c r="U37" s="103">
        <f>'EJEC NO IMPRIMIR'!U37/'EJEC REGULAR'!$D$1</f>
        <v>88747</v>
      </c>
      <c r="V37" s="103">
        <f>'EJEC NO IMPRIMIR'!V37/'EJEC REGULAR'!$D$1</f>
        <v>0</v>
      </c>
      <c r="W37" s="103">
        <f>'EJEC NO IMPRIMIR'!W37/'EJEC REGULAR'!$D$1</f>
        <v>0</v>
      </c>
      <c r="X37" s="103">
        <f>'EJEC NO IMPRIMIR'!X37/'EJEC REGULAR'!$D$1</f>
        <v>2526541.281</v>
      </c>
      <c r="Y37" s="103">
        <f>SUM(G37:V37)</f>
        <v>2322887.34</v>
      </c>
      <c r="Z37" s="86"/>
      <c r="AA37" s="85">
        <f t="shared" si="4"/>
        <v>2234140.34</v>
      </c>
      <c r="AB37" s="86"/>
      <c r="AC37" s="86"/>
      <c r="AD37" s="86">
        <f t="shared" si="1"/>
        <v>2234140.34</v>
      </c>
      <c r="AE37" s="86"/>
      <c r="AF37" s="86"/>
      <c r="AG37" s="86">
        <v>2901888644</v>
      </c>
      <c r="AH37" s="86">
        <f t="shared" si="2"/>
        <v>2901888.644</v>
      </c>
      <c r="AI37" s="86">
        <f t="shared" si="7"/>
        <v>-667748.304</v>
      </c>
      <c r="AJ37" s="86"/>
    </row>
    <row r="38" spans="1:36" s="72" customFormat="1" ht="22.5" customHeight="1">
      <c r="A38" s="83"/>
      <c r="B38" s="104" t="s">
        <v>12</v>
      </c>
      <c r="C38" s="105"/>
      <c r="D38" s="106" t="s">
        <v>14</v>
      </c>
      <c r="E38" s="105"/>
      <c r="F38" s="107">
        <f>'EJEC NO IMPRIMIR'!F38/'EJEC REGULAR'!$D$1</f>
        <v>0</v>
      </c>
      <c r="G38" s="107">
        <f>'EJEC NO IMPRIMIR'!G38/'EJEC REGULAR'!$D$1</f>
        <v>84376.454</v>
      </c>
      <c r="H38" s="107">
        <f>'EJEC NO IMPRIMIR'!H38/'EJEC REGULAR'!$D$1</f>
        <v>0</v>
      </c>
      <c r="I38" s="107">
        <f>'EJEC NO IMPRIMIR'!I38/'EJEC REGULAR'!$D$1</f>
        <v>0</v>
      </c>
      <c r="J38" s="107">
        <f>'EJEC NO IMPRIMIR'!J38/'EJEC REGULAR'!$D$1</f>
        <v>0</v>
      </c>
      <c r="K38" s="107">
        <f>'EJEC NO IMPRIMIR'!K38/'EJEC REGULAR'!$D$1</f>
        <v>0</v>
      </c>
      <c r="L38" s="107">
        <f>'EJEC NO IMPRIMIR'!L38/'EJEC REGULAR'!$D$1</f>
        <v>0</v>
      </c>
      <c r="M38" s="107">
        <f>'EJEC NO IMPRIMIR'!M38/'EJEC REGULAR'!$D$1</f>
        <v>0</v>
      </c>
      <c r="N38" s="107">
        <f>'EJEC NO IMPRIMIR'!N38/'EJEC REGULAR'!$D$1</f>
        <v>0</v>
      </c>
      <c r="O38" s="107">
        <f>'EJEC NO IMPRIMIR'!O38/'EJEC REGULAR'!$D$1</f>
        <v>0</v>
      </c>
      <c r="P38" s="107">
        <f>'EJEC NO IMPRIMIR'!P38/'EJEC REGULAR'!$D$1</f>
        <v>0</v>
      </c>
      <c r="Q38" s="107">
        <f>'EJEC NO IMPRIMIR'!Q38/'EJEC REGULAR'!$D$1</f>
        <v>0</v>
      </c>
      <c r="R38" s="107">
        <f>'EJEC NO IMPRIMIR'!R38/'EJEC REGULAR'!$D$1</f>
        <v>0</v>
      </c>
      <c r="S38" s="107">
        <f>'EJEC NO IMPRIMIR'!S38/'EJEC REGULAR'!$D$1</f>
        <v>0</v>
      </c>
      <c r="T38" s="107">
        <f>'EJEC NO IMPRIMIR'!T38/'EJEC REGULAR'!$D$1</f>
        <v>0</v>
      </c>
      <c r="U38" s="107">
        <f>'EJEC NO IMPRIMIR'!U38/'EJEC REGULAR'!$D$1</f>
        <v>0</v>
      </c>
      <c r="V38" s="107">
        <f>'EJEC NO IMPRIMIR'!V38/'EJEC REGULAR'!$D$1</f>
        <v>0</v>
      </c>
      <c r="W38" s="107">
        <f>'EJEC NO IMPRIMIR'!W38/'EJEC REGULAR'!$D$1</f>
        <v>0</v>
      </c>
      <c r="X38" s="107">
        <f>'EJEC NO IMPRIMIR'!X38/'EJEC REGULAR'!$D$1</f>
        <v>84376.454</v>
      </c>
      <c r="Y38" s="107">
        <f>'EJEC NO IMPRIMIR'!Y38/'EJEC REGULAR'!$D$1</f>
        <v>84376.454</v>
      </c>
      <c r="Z38" s="86"/>
      <c r="AA38" s="85">
        <f t="shared" si="4"/>
        <v>84376.454</v>
      </c>
      <c r="AB38" s="86"/>
      <c r="AC38" s="86"/>
      <c r="AD38" s="86">
        <f t="shared" si="1"/>
        <v>84376.454</v>
      </c>
      <c r="AE38" s="86"/>
      <c r="AF38" s="86"/>
      <c r="AG38" s="86">
        <v>536526757</v>
      </c>
      <c r="AH38" s="86">
        <f t="shared" si="2"/>
        <v>536526.757</v>
      </c>
      <c r="AI38" s="86">
        <f t="shared" si="7"/>
        <v>-452150.30299999996</v>
      </c>
      <c r="AJ38" s="86"/>
    </row>
    <row r="39" spans="1:36" s="72" customFormat="1" ht="22.5" customHeight="1">
      <c r="A39" s="83"/>
      <c r="B39" s="108" t="s">
        <v>20</v>
      </c>
      <c r="C39" s="97"/>
      <c r="D39" s="102" t="s">
        <v>110</v>
      </c>
      <c r="E39" s="97"/>
      <c r="F39" s="103">
        <f>'EJEC NO IMPRIMIR'!F39/'EJEC REGULAR'!$D$1</f>
        <v>0</v>
      </c>
      <c r="G39" s="103">
        <f>'EJEC NO IMPRIMIR'!G39/'EJEC REGULAR'!$D$1</f>
        <v>84376.454</v>
      </c>
      <c r="H39" s="103">
        <f>'EJEC NO IMPRIMIR'!H39/'EJEC REGULAR'!$D$1</f>
        <v>0</v>
      </c>
      <c r="I39" s="103">
        <f>'EJEC NO IMPRIMIR'!I39/'EJEC REGULAR'!$D$1</f>
        <v>0</v>
      </c>
      <c r="J39" s="103">
        <f>'EJEC NO IMPRIMIR'!J39/'EJEC REGULAR'!$D$1</f>
        <v>0</v>
      </c>
      <c r="K39" s="103">
        <f>'EJEC NO IMPRIMIR'!K39/'EJEC REGULAR'!$D$1</f>
        <v>0</v>
      </c>
      <c r="L39" s="103">
        <f>'EJEC NO IMPRIMIR'!L39/'EJEC REGULAR'!$D$1</f>
        <v>0</v>
      </c>
      <c r="M39" s="103">
        <f>'EJEC NO IMPRIMIR'!M39/'EJEC REGULAR'!$D$1</f>
        <v>0</v>
      </c>
      <c r="N39" s="103">
        <f>'EJEC NO IMPRIMIR'!N39/'EJEC REGULAR'!$D$1</f>
        <v>0</v>
      </c>
      <c r="O39" s="103">
        <f>'EJEC NO IMPRIMIR'!O39/'EJEC REGULAR'!$D$1</f>
        <v>0</v>
      </c>
      <c r="P39" s="103">
        <f>'EJEC NO IMPRIMIR'!P39/'EJEC REGULAR'!$D$1</f>
        <v>0</v>
      </c>
      <c r="Q39" s="103">
        <f>'EJEC NO IMPRIMIR'!Q39/'EJEC REGULAR'!$D$1</f>
        <v>0</v>
      </c>
      <c r="R39" s="103">
        <f>'EJEC NO IMPRIMIR'!R39/'EJEC REGULAR'!$D$1</f>
        <v>0</v>
      </c>
      <c r="S39" s="103">
        <f>'EJEC NO IMPRIMIR'!S39/'EJEC REGULAR'!$D$1</f>
        <v>0</v>
      </c>
      <c r="T39" s="103">
        <f>'EJEC NO IMPRIMIR'!T39/'EJEC REGULAR'!$D$1</f>
        <v>0</v>
      </c>
      <c r="U39" s="103">
        <f>'EJEC NO IMPRIMIR'!U39/'EJEC REGULAR'!$D$1</f>
        <v>0</v>
      </c>
      <c r="V39" s="103">
        <f>'EJEC NO IMPRIMIR'!V39/'EJEC REGULAR'!$D$1</f>
        <v>0</v>
      </c>
      <c r="W39" s="103">
        <f>'EJEC NO IMPRIMIR'!W39/'EJEC REGULAR'!$D$1</f>
        <v>0</v>
      </c>
      <c r="X39" s="103">
        <f>'EJEC NO IMPRIMIR'!X39/'EJEC REGULAR'!$D$1</f>
        <v>84376.454</v>
      </c>
      <c r="Y39" s="103">
        <f>'EJEC NO IMPRIMIR'!Y39/'EJEC REGULAR'!$D$1</f>
        <v>84376.454</v>
      </c>
      <c r="Z39" s="86"/>
      <c r="AA39" s="85"/>
      <c r="AB39" s="86"/>
      <c r="AC39" s="86"/>
      <c r="AD39" s="86"/>
      <c r="AE39" s="86"/>
      <c r="AF39" s="86"/>
      <c r="AG39" s="86"/>
      <c r="AH39" s="86"/>
      <c r="AI39" s="86"/>
      <c r="AJ39" s="86"/>
    </row>
    <row r="40" spans="1:36" s="72" customFormat="1" ht="22.5" customHeight="1">
      <c r="A40" s="83"/>
      <c r="B40" s="108" t="s">
        <v>39</v>
      </c>
      <c r="C40" s="97"/>
      <c r="D40" s="102" t="s">
        <v>111</v>
      </c>
      <c r="E40" s="97"/>
      <c r="F40" s="103">
        <f>'EJEC NO IMPRIMIR'!F40/'EJEC REGULAR'!$D$1</f>
        <v>0</v>
      </c>
      <c r="G40" s="103">
        <f>'EJEC NO IMPRIMIR'!G40/'EJEC REGULAR'!$D$1</f>
        <v>0</v>
      </c>
      <c r="H40" s="103">
        <f>'EJEC NO IMPRIMIR'!H40/'EJEC REGULAR'!$D$1</f>
        <v>0</v>
      </c>
      <c r="I40" s="103">
        <f>'EJEC NO IMPRIMIR'!I40/'EJEC REGULAR'!$D$1</f>
        <v>0</v>
      </c>
      <c r="J40" s="103">
        <f>'EJEC NO IMPRIMIR'!J40/'EJEC REGULAR'!$D$1</f>
        <v>0</v>
      </c>
      <c r="K40" s="103">
        <f>'EJEC NO IMPRIMIR'!K40/'EJEC REGULAR'!$D$1</f>
        <v>0</v>
      </c>
      <c r="L40" s="103">
        <f>'EJEC NO IMPRIMIR'!L40/'EJEC REGULAR'!$D$1</f>
        <v>0</v>
      </c>
      <c r="M40" s="103">
        <f>'EJEC NO IMPRIMIR'!M40/'EJEC REGULAR'!$D$1</f>
        <v>0</v>
      </c>
      <c r="N40" s="103">
        <f>'EJEC NO IMPRIMIR'!N40/'EJEC REGULAR'!$D$1</f>
        <v>0</v>
      </c>
      <c r="O40" s="103">
        <f>'EJEC NO IMPRIMIR'!O40/'EJEC REGULAR'!$D$1</f>
        <v>0</v>
      </c>
      <c r="P40" s="103">
        <f>'EJEC NO IMPRIMIR'!P40/'EJEC REGULAR'!$D$1</f>
        <v>0</v>
      </c>
      <c r="Q40" s="103">
        <f>'EJEC NO IMPRIMIR'!Q40/'EJEC REGULAR'!$D$1</f>
        <v>0</v>
      </c>
      <c r="R40" s="103">
        <f>'EJEC NO IMPRIMIR'!R40/'EJEC REGULAR'!$D$1</f>
        <v>0</v>
      </c>
      <c r="S40" s="103">
        <f>'EJEC NO IMPRIMIR'!S40/'EJEC REGULAR'!$D$1</f>
        <v>0</v>
      </c>
      <c r="T40" s="103">
        <f>'EJEC NO IMPRIMIR'!T40/'EJEC REGULAR'!$D$1</f>
        <v>0</v>
      </c>
      <c r="U40" s="103">
        <f>'EJEC NO IMPRIMIR'!U40/'EJEC REGULAR'!$D$1</f>
        <v>0</v>
      </c>
      <c r="V40" s="103">
        <f>'EJEC NO IMPRIMIR'!V40/'EJEC REGULAR'!$D$1</f>
        <v>0</v>
      </c>
      <c r="W40" s="103">
        <f>'EJEC NO IMPRIMIR'!W40/'EJEC REGULAR'!$D$1</f>
        <v>0</v>
      </c>
      <c r="X40" s="103">
        <f>'EJEC NO IMPRIMIR'!X40/'EJEC REGULAR'!$D$1</f>
        <v>0</v>
      </c>
      <c r="Y40" s="103">
        <f>'EJEC NO IMPRIMIR'!Y40/'EJEC REGULAR'!$D$1</f>
        <v>0</v>
      </c>
      <c r="Z40" s="86"/>
      <c r="AA40" s="85"/>
      <c r="AB40" s="86"/>
      <c r="AC40" s="86"/>
      <c r="AD40" s="86"/>
      <c r="AE40" s="86"/>
      <c r="AF40" s="86"/>
      <c r="AG40" s="86"/>
      <c r="AH40" s="86"/>
      <c r="AI40" s="86"/>
      <c r="AJ40" s="86"/>
    </row>
    <row r="41" spans="1:36" s="72" customFormat="1" ht="22.5" customHeight="1">
      <c r="A41" s="83"/>
      <c r="B41" s="108" t="s">
        <v>31</v>
      </c>
      <c r="C41" s="97"/>
      <c r="D41" s="102" t="s">
        <v>112</v>
      </c>
      <c r="E41" s="97"/>
      <c r="F41" s="103">
        <f>'EJEC NO IMPRIMIR'!F41/'EJEC REGULAR'!$D$1</f>
        <v>0</v>
      </c>
      <c r="G41" s="103">
        <f>'EJEC NO IMPRIMIR'!G41/'EJEC REGULAR'!$D$1</f>
        <v>0</v>
      </c>
      <c r="H41" s="103">
        <f>'EJEC NO IMPRIMIR'!H41/'EJEC REGULAR'!$D$1</f>
        <v>0</v>
      </c>
      <c r="I41" s="103">
        <f>'EJEC NO IMPRIMIR'!I41/'EJEC REGULAR'!$D$1</f>
        <v>0</v>
      </c>
      <c r="J41" s="103">
        <f>'EJEC NO IMPRIMIR'!J41/'EJEC REGULAR'!$D$1</f>
        <v>0</v>
      </c>
      <c r="K41" s="103">
        <f>'EJEC NO IMPRIMIR'!K41/'EJEC REGULAR'!$D$1</f>
        <v>0</v>
      </c>
      <c r="L41" s="103">
        <f>'EJEC NO IMPRIMIR'!L41/'EJEC REGULAR'!$D$1</f>
        <v>0</v>
      </c>
      <c r="M41" s="103">
        <f>'EJEC NO IMPRIMIR'!M41/'EJEC REGULAR'!$D$1</f>
        <v>0</v>
      </c>
      <c r="N41" s="103">
        <f>'EJEC NO IMPRIMIR'!N41/'EJEC REGULAR'!$D$1</f>
        <v>0</v>
      </c>
      <c r="O41" s="103">
        <f>'EJEC NO IMPRIMIR'!O41/'EJEC REGULAR'!$D$1</f>
        <v>0</v>
      </c>
      <c r="P41" s="103">
        <f>'EJEC NO IMPRIMIR'!P41/'EJEC REGULAR'!$D$1</f>
        <v>0</v>
      </c>
      <c r="Q41" s="103">
        <f>'EJEC NO IMPRIMIR'!Q41/'EJEC REGULAR'!$D$1</f>
        <v>0</v>
      </c>
      <c r="R41" s="103">
        <f>'EJEC NO IMPRIMIR'!R41/'EJEC REGULAR'!$D$1</f>
        <v>0</v>
      </c>
      <c r="S41" s="103">
        <f>'EJEC NO IMPRIMIR'!S41/'EJEC REGULAR'!$D$1</f>
        <v>0</v>
      </c>
      <c r="T41" s="103">
        <f>'EJEC NO IMPRIMIR'!T41/'EJEC REGULAR'!$D$1</f>
        <v>0</v>
      </c>
      <c r="U41" s="103">
        <f>'EJEC NO IMPRIMIR'!U41/'EJEC REGULAR'!$D$1</f>
        <v>0</v>
      </c>
      <c r="V41" s="103">
        <f>'EJEC NO IMPRIMIR'!V41/'EJEC REGULAR'!$D$1</f>
        <v>0</v>
      </c>
      <c r="W41" s="103">
        <f>'EJEC NO IMPRIMIR'!W41/'EJEC REGULAR'!$D$1</f>
        <v>0</v>
      </c>
      <c r="X41" s="103">
        <f>'EJEC NO IMPRIMIR'!X41/'EJEC REGULAR'!$D$1</f>
        <v>0</v>
      </c>
      <c r="Y41" s="103">
        <f>'EJEC NO IMPRIMIR'!Y41/'EJEC REGULAR'!$D$1</f>
        <v>0</v>
      </c>
      <c r="Z41" s="86"/>
      <c r="AA41" s="85"/>
      <c r="AB41" s="86"/>
      <c r="AC41" s="86"/>
      <c r="AD41" s="86"/>
      <c r="AE41" s="86"/>
      <c r="AF41" s="86"/>
      <c r="AG41" s="86"/>
      <c r="AH41" s="86"/>
      <c r="AI41" s="86"/>
      <c r="AJ41" s="86"/>
    </row>
    <row r="42" spans="1:36" s="72" customFormat="1" ht="22.5" customHeight="1">
      <c r="A42" s="83"/>
      <c r="B42" s="101" t="s">
        <v>13</v>
      </c>
      <c r="C42" s="97"/>
      <c r="D42" s="102" t="s">
        <v>30</v>
      </c>
      <c r="E42" s="97"/>
      <c r="F42" s="103">
        <f>'EJEC NO IMPRIMIR'!F42/'EJEC REGULAR'!$D$1</f>
        <v>0</v>
      </c>
      <c r="G42" s="103">
        <f>'EJEC NO IMPRIMIR'!G42/'EJEC REGULAR'!$D$1</f>
        <v>0</v>
      </c>
      <c r="H42" s="103">
        <f>'EJEC NO IMPRIMIR'!H42/'EJEC REGULAR'!$D$1</f>
        <v>0</v>
      </c>
      <c r="I42" s="103">
        <f>'EJEC NO IMPRIMIR'!I42/'EJEC REGULAR'!$D$1</f>
        <v>0</v>
      </c>
      <c r="J42" s="103">
        <f>'EJEC NO IMPRIMIR'!J42/'EJEC REGULAR'!$D$1</f>
        <v>0</v>
      </c>
      <c r="K42" s="103">
        <f>'EJEC NO IMPRIMIR'!K42/'EJEC REGULAR'!$D$1</f>
        <v>0</v>
      </c>
      <c r="L42" s="103">
        <f>'EJEC NO IMPRIMIR'!L42/'EJEC REGULAR'!$D$1</f>
        <v>0</v>
      </c>
      <c r="M42" s="103">
        <f>'EJEC NO IMPRIMIR'!M42/'EJEC REGULAR'!$D$1</f>
        <v>0</v>
      </c>
      <c r="N42" s="103">
        <f>'EJEC NO IMPRIMIR'!N42/'EJEC REGULAR'!$D$1</f>
        <v>0</v>
      </c>
      <c r="O42" s="103">
        <f>'EJEC NO IMPRIMIR'!O42/'EJEC REGULAR'!$D$1</f>
        <v>0</v>
      </c>
      <c r="P42" s="103">
        <f>'EJEC NO IMPRIMIR'!P42/'EJEC REGULAR'!$D$1</f>
        <v>0</v>
      </c>
      <c r="Q42" s="103">
        <f>'EJEC NO IMPRIMIR'!Q42/'EJEC REGULAR'!$D$1</f>
        <v>0</v>
      </c>
      <c r="R42" s="103">
        <f>'EJEC NO IMPRIMIR'!R42/'EJEC REGULAR'!$D$1</f>
        <v>0</v>
      </c>
      <c r="S42" s="103">
        <f>'EJEC NO IMPRIMIR'!S42/'EJEC REGULAR'!$D$1</f>
        <v>0</v>
      </c>
      <c r="T42" s="103">
        <f>'EJEC NO IMPRIMIR'!T42/'EJEC REGULAR'!$D$1</f>
        <v>0</v>
      </c>
      <c r="U42" s="103">
        <f>'EJEC NO IMPRIMIR'!U42/'EJEC REGULAR'!$D$1</f>
        <v>10446</v>
      </c>
      <c r="V42" s="103">
        <f>'EJEC NO IMPRIMIR'!V42/'EJEC REGULAR'!$D$1</f>
        <v>0</v>
      </c>
      <c r="W42" s="103">
        <f>'EJEC NO IMPRIMIR'!W42/'EJEC REGULAR'!$D$1</f>
        <v>0</v>
      </c>
      <c r="X42" s="103">
        <f>'EJEC NO IMPRIMIR'!X42/'EJEC REGULAR'!$D$1</f>
        <v>10446</v>
      </c>
      <c r="Y42" s="103">
        <f>SUM(G42:V42)</f>
        <v>10446</v>
      </c>
      <c r="Z42" s="86"/>
      <c r="AA42" s="85">
        <f t="shared" si="4"/>
        <v>0</v>
      </c>
      <c r="AB42" s="86"/>
      <c r="AC42" s="86"/>
      <c r="AD42" s="86">
        <f t="shared" si="1"/>
        <v>0</v>
      </c>
      <c r="AE42" s="86"/>
      <c r="AF42" s="86"/>
      <c r="AH42" s="86">
        <f t="shared" si="2"/>
        <v>0</v>
      </c>
      <c r="AI42" s="86">
        <f t="shared" si="7"/>
        <v>0</v>
      </c>
      <c r="AJ42" s="86"/>
    </row>
    <row r="43" spans="1:36" s="72" customFormat="1" ht="22.5" customHeight="1">
      <c r="A43" s="83"/>
      <c r="B43" s="101" t="s">
        <v>75</v>
      </c>
      <c r="C43" s="97"/>
      <c r="D43" s="102" t="s">
        <v>67</v>
      </c>
      <c r="E43" s="97"/>
      <c r="F43" s="103">
        <f>'EJEC NO IMPRIMIR'!F43/'EJEC REGULAR'!$D$1</f>
        <v>0</v>
      </c>
      <c r="G43" s="103">
        <f>'EJEC NO IMPRIMIR'!G43/'EJEC REGULAR'!$D$1</f>
        <v>1940.848</v>
      </c>
      <c r="H43" s="103">
        <f>'EJEC NO IMPRIMIR'!H43/'EJEC REGULAR'!$D$1</f>
        <v>0</v>
      </c>
      <c r="I43" s="103">
        <f>'EJEC NO IMPRIMIR'!I43/'EJEC REGULAR'!$D$1</f>
        <v>0</v>
      </c>
      <c r="J43" s="103">
        <f>'EJEC NO IMPRIMIR'!J43/'EJEC REGULAR'!$D$1</f>
        <v>0</v>
      </c>
      <c r="K43" s="103">
        <f>'EJEC NO IMPRIMIR'!K43/'EJEC REGULAR'!$D$1</f>
        <v>2759.666</v>
      </c>
      <c r="L43" s="103">
        <f>'EJEC NO IMPRIMIR'!L43/'EJEC REGULAR'!$D$1</f>
        <v>0</v>
      </c>
      <c r="M43" s="103">
        <f>'EJEC NO IMPRIMIR'!M43/'EJEC REGULAR'!$D$1</f>
        <v>0</v>
      </c>
      <c r="N43" s="103">
        <f>'EJEC NO IMPRIMIR'!N43/'EJEC REGULAR'!$D$1</f>
        <v>0</v>
      </c>
      <c r="O43" s="103">
        <f>'EJEC NO IMPRIMIR'!O43/'EJEC REGULAR'!$D$1</f>
        <v>0</v>
      </c>
      <c r="P43" s="103">
        <f>'EJEC NO IMPRIMIR'!P43/'EJEC REGULAR'!$D$1</f>
        <v>0</v>
      </c>
      <c r="Q43" s="103">
        <f>'EJEC NO IMPRIMIR'!Q43/'EJEC REGULAR'!$D$1</f>
        <v>0</v>
      </c>
      <c r="R43" s="103">
        <f>'EJEC NO IMPRIMIR'!R43/'EJEC REGULAR'!$D$1</f>
        <v>0</v>
      </c>
      <c r="S43" s="103">
        <f>'EJEC NO IMPRIMIR'!S43/'EJEC REGULAR'!$D$1</f>
        <v>24413415.694</v>
      </c>
      <c r="T43" s="103">
        <f>'EJEC NO IMPRIMIR'!T43/'EJEC REGULAR'!$D$1</f>
        <v>0</v>
      </c>
      <c r="U43" s="103">
        <f>'EJEC NO IMPRIMIR'!U43/'EJEC REGULAR'!$D$1</f>
        <v>0</v>
      </c>
      <c r="V43" s="103">
        <f>'EJEC NO IMPRIMIR'!V43/'EJEC REGULAR'!$D$1</f>
        <v>0</v>
      </c>
      <c r="W43" s="103">
        <f>'EJEC NO IMPRIMIR'!W43/'EJEC REGULAR'!$D$1</f>
        <v>0</v>
      </c>
      <c r="X43" s="103">
        <f>'EJEC NO IMPRIMIR'!X43/'EJEC REGULAR'!$D$1</f>
        <v>24418116.208</v>
      </c>
      <c r="Y43" s="103">
        <f>SUM(G43:V43)</f>
        <v>24418116.207999997</v>
      </c>
      <c r="Z43" s="86"/>
      <c r="AA43" s="85">
        <f t="shared" si="4"/>
        <v>24418116.207999997</v>
      </c>
      <c r="AB43" s="86"/>
      <c r="AC43" s="86" t="e">
        <f>+#REF!</f>
        <v>#REF!</v>
      </c>
      <c r="AD43" s="86" t="e">
        <f t="shared" si="1"/>
        <v>#REF!</v>
      </c>
      <c r="AE43" s="86"/>
      <c r="AF43" s="86"/>
      <c r="AG43" s="86">
        <v>1766087846</v>
      </c>
      <c r="AH43" s="86">
        <f t="shared" si="2"/>
        <v>1766087.846</v>
      </c>
      <c r="AI43" s="86" t="e">
        <f t="shared" si="7"/>
        <v>#REF!</v>
      </c>
      <c r="AJ43" s="86"/>
    </row>
    <row r="44" spans="1:36" ht="22.5" customHeight="1">
      <c r="A44" s="83"/>
      <c r="B44" s="101" t="s">
        <v>76</v>
      </c>
      <c r="C44" s="97"/>
      <c r="D44" s="109" t="s">
        <v>68</v>
      </c>
      <c r="E44" s="97"/>
      <c r="F44" s="107">
        <f>'EJEC NO IMPRIMIR'!F44/'EJEC REGULAR'!$D$1</f>
        <v>52858.163</v>
      </c>
      <c r="G44" s="107">
        <f>'EJEC NO IMPRIMIR'!G44/'EJEC REGULAR'!$D$1</f>
        <v>119.8</v>
      </c>
      <c r="H44" s="107">
        <f>'EJEC NO IMPRIMIR'!H44/'EJEC REGULAR'!$D$1</f>
        <v>0</v>
      </c>
      <c r="I44" s="107">
        <f>'EJEC NO IMPRIMIR'!I44/'EJEC REGULAR'!$D$1</f>
        <v>23728.759</v>
      </c>
      <c r="J44" s="107">
        <f>'EJEC NO IMPRIMIR'!J44/'EJEC REGULAR'!$D$1</f>
        <v>581.153</v>
      </c>
      <c r="K44" s="107">
        <f>'EJEC NO IMPRIMIR'!K44/'EJEC REGULAR'!$D$1</f>
        <v>30519.488</v>
      </c>
      <c r="L44" s="107">
        <f>'EJEC NO IMPRIMIR'!L44/'EJEC REGULAR'!$D$1</f>
        <v>2947.717</v>
      </c>
      <c r="M44" s="107">
        <f>'EJEC NO IMPRIMIR'!M44/'EJEC REGULAR'!$D$1</f>
        <v>7688.55</v>
      </c>
      <c r="N44" s="107">
        <f>'EJEC NO IMPRIMIR'!N44/'EJEC REGULAR'!$D$1</f>
        <v>0</v>
      </c>
      <c r="O44" s="107">
        <f>'EJEC NO IMPRIMIR'!O44/'EJEC REGULAR'!$D$1</f>
        <v>1821.691</v>
      </c>
      <c r="P44" s="107">
        <f>'EJEC NO IMPRIMIR'!P44/'EJEC REGULAR'!$D$1</f>
        <v>20856.887</v>
      </c>
      <c r="Q44" s="107">
        <f>'EJEC NO IMPRIMIR'!Q44/'EJEC REGULAR'!$D$1</f>
        <v>0</v>
      </c>
      <c r="R44" s="107">
        <f>'EJEC NO IMPRIMIR'!R44/'EJEC REGULAR'!$D$1</f>
        <v>0</v>
      </c>
      <c r="S44" s="107">
        <f>'EJEC NO IMPRIMIR'!S44/'EJEC REGULAR'!$D$1</f>
        <v>4274.311</v>
      </c>
      <c r="T44" s="107">
        <f>'EJEC NO IMPRIMIR'!T44/'EJEC REGULAR'!$D$1</f>
        <v>13867.06</v>
      </c>
      <c r="U44" s="107">
        <f>'EJEC NO IMPRIMIR'!U44/'EJEC REGULAR'!$D$1</f>
        <v>584</v>
      </c>
      <c r="V44" s="107">
        <f>'EJEC NO IMPRIMIR'!V44/'EJEC REGULAR'!$D$1</f>
        <v>1190</v>
      </c>
      <c r="W44" s="107">
        <f>'EJEC NO IMPRIMIR'!W44/'EJEC REGULAR'!$D$1</f>
        <v>0</v>
      </c>
      <c r="X44" s="107">
        <f>'EJEC NO IMPRIMIR'!X44/'EJEC REGULAR'!$D$1</f>
        <v>161037.579</v>
      </c>
      <c r="Y44" s="103">
        <f>SUM(Y45:Y52)</f>
        <v>108179.41599999998</v>
      </c>
      <c r="Z44" s="92"/>
      <c r="AA44" s="85">
        <f t="shared" si="4"/>
        <v>106405.41599999998</v>
      </c>
      <c r="AB44" s="92"/>
      <c r="AC44" s="85" t="e">
        <f>SUM(AC45:AC53)</f>
        <v>#REF!</v>
      </c>
      <c r="AD44" s="86" t="e">
        <f t="shared" si="1"/>
        <v>#REF!</v>
      </c>
      <c r="AE44" s="92"/>
      <c r="AF44" s="92"/>
      <c r="AG44" s="86">
        <v>2967276760</v>
      </c>
      <c r="AH44" s="86">
        <f t="shared" si="2"/>
        <v>2967276.76</v>
      </c>
      <c r="AI44" s="86" t="e">
        <f t="shared" si="7"/>
        <v>#REF!</v>
      </c>
      <c r="AJ44" s="92"/>
    </row>
    <row r="45" spans="1:36" s="72" customFormat="1" ht="22.5" customHeight="1">
      <c r="A45" s="83"/>
      <c r="B45" s="110" t="s">
        <v>20</v>
      </c>
      <c r="C45" s="111"/>
      <c r="D45" s="112" t="s">
        <v>38</v>
      </c>
      <c r="E45" s="97"/>
      <c r="F45" s="113">
        <f>'EJEC NO IMPRIMIR'!F45/'EJEC REGULAR'!$D$1</f>
        <v>0</v>
      </c>
      <c r="G45" s="113">
        <f>'EJEC NO IMPRIMIR'!G45/'EJEC REGULAR'!$D$1</f>
        <v>0</v>
      </c>
      <c r="H45" s="113">
        <f>'EJEC NO IMPRIMIR'!H45/'EJEC REGULAR'!$D$1</f>
        <v>0</v>
      </c>
      <c r="I45" s="113">
        <f>'EJEC NO IMPRIMIR'!I45/'EJEC REGULAR'!$D$1</f>
        <v>0</v>
      </c>
      <c r="J45" s="113">
        <f>'EJEC NO IMPRIMIR'!J45/'EJEC REGULAR'!$D$1</f>
        <v>0</v>
      </c>
      <c r="K45" s="113">
        <f>'EJEC NO IMPRIMIR'!K45/'EJEC REGULAR'!$D$1</f>
        <v>0</v>
      </c>
      <c r="L45" s="113">
        <f>'EJEC NO IMPRIMIR'!L45/'EJEC REGULAR'!$D$1</f>
        <v>0</v>
      </c>
      <c r="M45" s="113">
        <f>'EJEC NO IMPRIMIR'!M45/'EJEC REGULAR'!$D$1</f>
        <v>0</v>
      </c>
      <c r="N45" s="113">
        <f>'EJEC NO IMPRIMIR'!N45/'EJEC REGULAR'!$D$1</f>
        <v>0</v>
      </c>
      <c r="O45" s="113">
        <f>'EJEC NO IMPRIMIR'!O45/'EJEC REGULAR'!$D$1</f>
        <v>0</v>
      </c>
      <c r="P45" s="113">
        <f>'EJEC NO IMPRIMIR'!P45/'EJEC REGULAR'!$D$1</f>
        <v>0</v>
      </c>
      <c r="Q45" s="113">
        <f>'EJEC NO IMPRIMIR'!Q45/'EJEC REGULAR'!$D$1</f>
        <v>0</v>
      </c>
      <c r="R45" s="113">
        <f>'EJEC NO IMPRIMIR'!R45/'EJEC REGULAR'!$D$1</f>
        <v>0</v>
      </c>
      <c r="S45" s="113">
        <f>'EJEC NO IMPRIMIR'!S45/'EJEC REGULAR'!$D$1</f>
        <v>0</v>
      </c>
      <c r="T45" s="113">
        <f>'EJEC NO IMPRIMIR'!T45/'EJEC REGULAR'!$D$1</f>
        <v>0</v>
      </c>
      <c r="U45" s="113">
        <f>'EJEC NO IMPRIMIR'!U45/'EJEC REGULAR'!$D$1</f>
        <v>0</v>
      </c>
      <c r="V45" s="113">
        <f>'EJEC NO IMPRIMIR'!V45/'EJEC REGULAR'!$D$1</f>
        <v>0</v>
      </c>
      <c r="W45" s="113">
        <f>'EJEC NO IMPRIMIR'!W45/'EJEC REGULAR'!$D$1</f>
        <v>0</v>
      </c>
      <c r="X45" s="113">
        <f>'EJEC NO IMPRIMIR'!X45/'EJEC REGULAR'!$D$1</f>
        <v>0</v>
      </c>
      <c r="Y45" s="113">
        <f aca="true" t="shared" si="8" ref="Y45:Y53">SUM(G45:V45)</f>
        <v>0</v>
      </c>
      <c r="Z45" s="86"/>
      <c r="AA45" s="85">
        <f t="shared" si="4"/>
        <v>0</v>
      </c>
      <c r="AB45" s="86"/>
      <c r="AC45" s="86"/>
      <c r="AD45" s="86">
        <f t="shared" si="1"/>
        <v>0</v>
      </c>
      <c r="AE45" s="86"/>
      <c r="AF45" s="86"/>
      <c r="AH45" s="86">
        <f t="shared" si="2"/>
        <v>0</v>
      </c>
      <c r="AI45" s="86">
        <f t="shared" si="7"/>
        <v>0</v>
      </c>
      <c r="AJ45" s="86"/>
    </row>
    <row r="46" spans="1:36" s="72" customFormat="1" ht="22.5" customHeight="1">
      <c r="A46" s="83"/>
      <c r="B46" s="108" t="s">
        <v>39</v>
      </c>
      <c r="C46" s="97"/>
      <c r="D46" s="102" t="s">
        <v>98</v>
      </c>
      <c r="E46" s="97"/>
      <c r="F46" s="103">
        <f>'EJEC NO IMPRIMIR'!F46/'EJEC REGULAR'!$D$1</f>
        <v>0</v>
      </c>
      <c r="G46" s="103">
        <f>'EJEC NO IMPRIMIR'!G46/'EJEC REGULAR'!$D$1</f>
        <v>0</v>
      </c>
      <c r="H46" s="103">
        <f>'EJEC NO IMPRIMIR'!H46/'EJEC REGULAR'!$D$1</f>
        <v>0</v>
      </c>
      <c r="I46" s="103">
        <f>'EJEC NO IMPRIMIR'!I46/'EJEC REGULAR'!$D$1</f>
        <v>0</v>
      </c>
      <c r="J46" s="103">
        <f>'EJEC NO IMPRIMIR'!J46/'EJEC REGULAR'!$D$1</f>
        <v>0</v>
      </c>
      <c r="K46" s="103">
        <f>'EJEC NO IMPRIMIR'!K46/'EJEC REGULAR'!$D$1</f>
        <v>0</v>
      </c>
      <c r="L46" s="103">
        <f>'EJEC NO IMPRIMIR'!L46/'EJEC REGULAR'!$D$1</f>
        <v>0</v>
      </c>
      <c r="M46" s="103">
        <f>'EJEC NO IMPRIMIR'!M46/'EJEC REGULAR'!$D$1</f>
        <v>0</v>
      </c>
      <c r="N46" s="103">
        <f>'EJEC NO IMPRIMIR'!N46/'EJEC REGULAR'!$D$1</f>
        <v>0</v>
      </c>
      <c r="O46" s="103">
        <f>'EJEC NO IMPRIMIR'!O46/'EJEC REGULAR'!$D$1</f>
        <v>0</v>
      </c>
      <c r="P46" s="103">
        <f>'EJEC NO IMPRIMIR'!P46/'EJEC REGULAR'!$D$1</f>
        <v>0</v>
      </c>
      <c r="Q46" s="103">
        <f>'EJEC NO IMPRIMIR'!Q46/'EJEC REGULAR'!$D$1</f>
        <v>0</v>
      </c>
      <c r="R46" s="103">
        <f>'EJEC NO IMPRIMIR'!R46/'EJEC REGULAR'!$D$1</f>
        <v>0</v>
      </c>
      <c r="S46" s="103">
        <f>'EJEC NO IMPRIMIR'!S46/'EJEC REGULAR'!$D$1</f>
        <v>0</v>
      </c>
      <c r="T46" s="103">
        <f>'EJEC NO IMPRIMIR'!T46/'EJEC REGULAR'!$D$1</f>
        <v>0</v>
      </c>
      <c r="U46" s="103">
        <f>'EJEC NO IMPRIMIR'!U46/'EJEC REGULAR'!$D$1</f>
        <v>0</v>
      </c>
      <c r="V46" s="103">
        <f>'EJEC NO IMPRIMIR'!V46/'EJEC REGULAR'!$D$1</f>
        <v>0</v>
      </c>
      <c r="W46" s="103">
        <f>'EJEC NO IMPRIMIR'!W46/'EJEC REGULAR'!$D$1</f>
        <v>0</v>
      </c>
      <c r="X46" s="103">
        <f>'EJEC NO IMPRIMIR'!X46/'EJEC REGULAR'!$D$1</f>
        <v>0</v>
      </c>
      <c r="Y46" s="103">
        <f t="shared" si="8"/>
        <v>0</v>
      </c>
      <c r="Z46" s="86"/>
      <c r="AA46" s="85">
        <f t="shared" si="4"/>
        <v>0</v>
      </c>
      <c r="AB46" s="86"/>
      <c r="AC46" s="86"/>
      <c r="AD46" s="86">
        <f t="shared" si="1"/>
        <v>0</v>
      </c>
      <c r="AE46" s="86"/>
      <c r="AF46" s="86"/>
      <c r="AH46" s="86">
        <f t="shared" si="2"/>
        <v>0</v>
      </c>
      <c r="AI46" s="86">
        <f t="shared" si="7"/>
        <v>0</v>
      </c>
      <c r="AJ46" s="86"/>
    </row>
    <row r="47" spans="1:36" s="72" customFormat="1" ht="22.5" customHeight="1">
      <c r="A47" s="83"/>
      <c r="B47" s="108" t="s">
        <v>31</v>
      </c>
      <c r="C47" s="97"/>
      <c r="D47" s="102" t="s">
        <v>33</v>
      </c>
      <c r="E47" s="97"/>
      <c r="F47" s="103">
        <f>'EJEC NO IMPRIMIR'!F47/'EJEC REGULAR'!$D$1</f>
        <v>0</v>
      </c>
      <c r="G47" s="103">
        <f>'EJEC NO IMPRIMIR'!G47/'EJEC REGULAR'!$D$1</f>
        <v>0</v>
      </c>
      <c r="H47" s="103">
        <f>'EJEC NO IMPRIMIR'!H47/'EJEC REGULAR'!$D$1</f>
        <v>0</v>
      </c>
      <c r="I47" s="103">
        <f>'EJEC NO IMPRIMIR'!I47/'EJEC REGULAR'!$D$1</f>
        <v>23431.099</v>
      </c>
      <c r="J47" s="103">
        <f>'EJEC NO IMPRIMIR'!J47/'EJEC REGULAR'!$D$1</f>
        <v>0</v>
      </c>
      <c r="K47" s="103">
        <f>'EJEC NO IMPRIMIR'!K47/'EJEC REGULAR'!$D$1</f>
        <v>0</v>
      </c>
      <c r="L47" s="103">
        <f>'EJEC NO IMPRIMIR'!L47/'EJEC REGULAR'!$D$1</f>
        <v>0</v>
      </c>
      <c r="M47" s="103">
        <f>'EJEC NO IMPRIMIR'!M47/'EJEC REGULAR'!$D$1</f>
        <v>0</v>
      </c>
      <c r="N47" s="103">
        <f>'EJEC NO IMPRIMIR'!N47/'EJEC REGULAR'!$D$1</f>
        <v>0</v>
      </c>
      <c r="O47" s="103">
        <f>'EJEC NO IMPRIMIR'!O47/'EJEC REGULAR'!$D$1</f>
        <v>0</v>
      </c>
      <c r="P47" s="103">
        <f>'EJEC NO IMPRIMIR'!P47/'EJEC REGULAR'!$D$1</f>
        <v>0</v>
      </c>
      <c r="Q47" s="103">
        <f>'EJEC NO IMPRIMIR'!Q47/'EJEC REGULAR'!$D$1</f>
        <v>0</v>
      </c>
      <c r="R47" s="103">
        <f>'EJEC NO IMPRIMIR'!R47/'EJEC REGULAR'!$D$1</f>
        <v>0</v>
      </c>
      <c r="S47" s="103">
        <f>'EJEC NO IMPRIMIR'!S47/'EJEC REGULAR'!$D$1</f>
        <v>0</v>
      </c>
      <c r="T47" s="103">
        <f>'EJEC NO IMPRIMIR'!T47/'EJEC REGULAR'!$D$1</f>
        <v>0</v>
      </c>
      <c r="U47" s="103">
        <f>'EJEC NO IMPRIMIR'!U47/'EJEC REGULAR'!$D$1</f>
        <v>0</v>
      </c>
      <c r="V47" s="103">
        <f>'EJEC NO IMPRIMIR'!V47/'EJEC REGULAR'!$D$1</f>
        <v>0</v>
      </c>
      <c r="W47" s="103">
        <f>'EJEC NO IMPRIMIR'!W47/'EJEC REGULAR'!$D$1</f>
        <v>0</v>
      </c>
      <c r="X47" s="103">
        <f>'EJEC NO IMPRIMIR'!X47/'EJEC REGULAR'!$D$1</f>
        <v>23431.099</v>
      </c>
      <c r="Y47" s="103">
        <f t="shared" si="8"/>
        <v>23431.099</v>
      </c>
      <c r="Z47" s="86"/>
      <c r="AA47" s="85">
        <f t="shared" si="4"/>
        <v>23431.099</v>
      </c>
      <c r="AB47" s="86"/>
      <c r="AC47" s="92" t="e">
        <f>+#REF!</f>
        <v>#REF!</v>
      </c>
      <c r="AD47" s="86" t="e">
        <f t="shared" si="1"/>
        <v>#REF!</v>
      </c>
      <c r="AE47" s="86"/>
      <c r="AF47" s="86"/>
      <c r="AH47" s="86">
        <f t="shared" si="2"/>
        <v>0</v>
      </c>
      <c r="AI47" s="86"/>
      <c r="AJ47" s="86"/>
    </row>
    <row r="48" spans="1:36" s="72" customFormat="1" ht="22.5" customHeight="1">
      <c r="A48" s="83"/>
      <c r="B48" s="108" t="s">
        <v>32</v>
      </c>
      <c r="C48" s="97"/>
      <c r="D48" s="102" t="s">
        <v>34</v>
      </c>
      <c r="E48" s="97"/>
      <c r="F48" s="103">
        <f>'EJEC NO IMPRIMIR'!F48/'EJEC REGULAR'!$D$1</f>
        <v>0</v>
      </c>
      <c r="G48" s="103">
        <f>'EJEC NO IMPRIMIR'!G48/'EJEC REGULAR'!$D$1</f>
        <v>0</v>
      </c>
      <c r="H48" s="103">
        <f>'EJEC NO IMPRIMIR'!H48/'EJEC REGULAR'!$D$1</f>
        <v>0</v>
      </c>
      <c r="I48" s="103">
        <f>'EJEC NO IMPRIMIR'!I48/'EJEC REGULAR'!$D$1</f>
        <v>0</v>
      </c>
      <c r="J48" s="103">
        <f>'EJEC NO IMPRIMIR'!J48/'EJEC REGULAR'!$D$1</f>
        <v>248.413</v>
      </c>
      <c r="K48" s="103">
        <f>'EJEC NO IMPRIMIR'!K48/'EJEC REGULAR'!$D$1</f>
        <v>178.493</v>
      </c>
      <c r="L48" s="103">
        <f>'EJEC NO IMPRIMIR'!L48/'EJEC REGULAR'!$D$1</f>
        <v>999.6</v>
      </c>
      <c r="M48" s="103">
        <f>'EJEC NO IMPRIMIR'!M48/'EJEC REGULAR'!$D$1</f>
        <v>0</v>
      </c>
      <c r="N48" s="103">
        <f>'EJEC NO IMPRIMIR'!N48/'EJEC REGULAR'!$D$1</f>
        <v>0</v>
      </c>
      <c r="O48" s="103">
        <f>'EJEC NO IMPRIMIR'!O48/'EJEC REGULAR'!$D$1</f>
        <v>0</v>
      </c>
      <c r="P48" s="103">
        <f>'EJEC NO IMPRIMIR'!P48/'EJEC REGULAR'!$D$1</f>
        <v>442.675</v>
      </c>
      <c r="Q48" s="103">
        <f>'EJEC NO IMPRIMIR'!Q48/'EJEC REGULAR'!$D$1</f>
        <v>0</v>
      </c>
      <c r="R48" s="103">
        <f>'EJEC NO IMPRIMIR'!R48/'EJEC REGULAR'!$D$1</f>
        <v>0</v>
      </c>
      <c r="S48" s="103">
        <f>'EJEC NO IMPRIMIR'!S48/'EJEC REGULAR'!$D$1</f>
        <v>0</v>
      </c>
      <c r="T48" s="103">
        <f>'EJEC NO IMPRIMIR'!T48/'EJEC REGULAR'!$D$1</f>
        <v>2150.014</v>
      </c>
      <c r="U48" s="103">
        <f>'EJEC NO IMPRIMIR'!U48/'EJEC REGULAR'!$D$1</f>
        <v>413</v>
      </c>
      <c r="V48" s="103">
        <f>'EJEC NO IMPRIMIR'!V48/'EJEC REGULAR'!$D$1</f>
        <v>1190</v>
      </c>
      <c r="W48" s="103">
        <f>'EJEC NO IMPRIMIR'!W48/'EJEC REGULAR'!$D$1</f>
        <v>0</v>
      </c>
      <c r="X48" s="103">
        <f>'EJEC NO IMPRIMIR'!X48/'EJEC REGULAR'!$D$1</f>
        <v>5622.195</v>
      </c>
      <c r="Y48" s="103">
        <f t="shared" si="8"/>
        <v>5622.195</v>
      </c>
      <c r="Z48" s="86"/>
      <c r="AA48" s="85">
        <f t="shared" si="4"/>
        <v>4019.1949999999997</v>
      </c>
      <c r="AB48" s="86"/>
      <c r="AC48" s="92" t="e">
        <f>+#REF!</f>
        <v>#REF!</v>
      </c>
      <c r="AD48" s="86" t="e">
        <f t="shared" si="1"/>
        <v>#REF!</v>
      </c>
      <c r="AE48" s="86"/>
      <c r="AF48" s="86"/>
      <c r="AH48" s="86">
        <f t="shared" si="2"/>
        <v>0</v>
      </c>
      <c r="AI48" s="86"/>
      <c r="AJ48" s="86"/>
    </row>
    <row r="49" spans="1:36" s="72" customFormat="1" ht="22.5" customHeight="1">
      <c r="A49" s="83"/>
      <c r="B49" s="108" t="s">
        <v>37</v>
      </c>
      <c r="C49" s="97"/>
      <c r="D49" s="102" t="s">
        <v>47</v>
      </c>
      <c r="E49" s="97"/>
      <c r="F49" s="103">
        <f>'EJEC NO IMPRIMIR'!F49/'EJEC REGULAR'!$D$1</f>
        <v>1119.195</v>
      </c>
      <c r="G49" s="103">
        <f>'EJEC NO IMPRIMIR'!G49/'EJEC REGULAR'!$D$1</f>
        <v>0</v>
      </c>
      <c r="H49" s="103">
        <f>'EJEC NO IMPRIMIR'!H49/'EJEC REGULAR'!$D$1</f>
        <v>0</v>
      </c>
      <c r="I49" s="103">
        <f>'EJEC NO IMPRIMIR'!I49/'EJEC REGULAR'!$D$1</f>
        <v>0</v>
      </c>
      <c r="J49" s="103">
        <f>'EJEC NO IMPRIMIR'!J49/'EJEC REGULAR'!$D$1</f>
        <v>332.74</v>
      </c>
      <c r="K49" s="103">
        <f>'EJEC NO IMPRIMIR'!K49/'EJEC REGULAR'!$D$1</f>
        <v>30340.995</v>
      </c>
      <c r="L49" s="103">
        <f>'EJEC NO IMPRIMIR'!L49/'EJEC REGULAR'!$D$1</f>
        <v>1948.117</v>
      </c>
      <c r="M49" s="103">
        <f>'EJEC NO IMPRIMIR'!M49/'EJEC REGULAR'!$D$1</f>
        <v>1329.528</v>
      </c>
      <c r="N49" s="103">
        <f>'EJEC NO IMPRIMIR'!N49/'EJEC REGULAR'!$D$1</f>
        <v>0</v>
      </c>
      <c r="O49" s="103">
        <f>'EJEC NO IMPRIMIR'!O49/'EJEC REGULAR'!$D$1</f>
        <v>0</v>
      </c>
      <c r="P49" s="103">
        <f>'EJEC NO IMPRIMIR'!P49/'EJEC REGULAR'!$D$1</f>
        <v>20414.212</v>
      </c>
      <c r="Q49" s="103">
        <f>'EJEC NO IMPRIMIR'!Q49/'EJEC REGULAR'!$D$1</f>
        <v>0</v>
      </c>
      <c r="R49" s="103">
        <f>'EJEC NO IMPRIMIR'!R49/'EJEC REGULAR'!$D$1</f>
        <v>0</v>
      </c>
      <c r="S49" s="103">
        <f>'EJEC NO IMPRIMIR'!S49/'EJEC REGULAR'!$D$1</f>
        <v>0</v>
      </c>
      <c r="T49" s="103">
        <f>'EJEC NO IMPRIMIR'!T49/'EJEC REGULAR'!$D$1</f>
        <v>700.434</v>
      </c>
      <c r="U49" s="103">
        <f>'EJEC NO IMPRIMIR'!U49/'EJEC REGULAR'!$D$1</f>
        <v>171</v>
      </c>
      <c r="V49" s="103">
        <f>'EJEC NO IMPRIMIR'!V49/'EJEC REGULAR'!$D$1</f>
        <v>0</v>
      </c>
      <c r="W49" s="103">
        <f>'EJEC NO IMPRIMIR'!W49/'EJEC REGULAR'!$D$1</f>
        <v>0</v>
      </c>
      <c r="X49" s="103">
        <f>'EJEC NO IMPRIMIR'!X49/'EJEC REGULAR'!$D$1</f>
        <v>56356.221</v>
      </c>
      <c r="Y49" s="103">
        <f t="shared" si="8"/>
        <v>55237.026</v>
      </c>
      <c r="Z49" s="86"/>
      <c r="AA49" s="85">
        <f t="shared" si="4"/>
        <v>55066.026</v>
      </c>
      <c r="AB49" s="86"/>
      <c r="AC49" s="92" t="e">
        <f>+#REF!</f>
        <v>#REF!</v>
      </c>
      <c r="AD49" s="86" t="e">
        <f t="shared" si="1"/>
        <v>#REF!</v>
      </c>
      <c r="AE49" s="86"/>
      <c r="AF49" s="86"/>
      <c r="AH49" s="86">
        <f t="shared" si="2"/>
        <v>0</v>
      </c>
      <c r="AI49" s="86"/>
      <c r="AJ49" s="86"/>
    </row>
    <row r="50" spans="1:36" s="72" customFormat="1" ht="22.5" customHeight="1">
      <c r="A50" s="83"/>
      <c r="B50" s="108" t="s">
        <v>21</v>
      </c>
      <c r="C50" s="97"/>
      <c r="D50" s="102" t="s">
        <v>36</v>
      </c>
      <c r="E50" s="97"/>
      <c r="F50" s="103">
        <f>'EJEC NO IMPRIMIR'!F50/'EJEC REGULAR'!$D$1</f>
        <v>0</v>
      </c>
      <c r="G50" s="103">
        <f>'EJEC NO IMPRIMIR'!G50/'EJEC REGULAR'!$D$1</f>
        <v>0</v>
      </c>
      <c r="H50" s="103">
        <f>'EJEC NO IMPRIMIR'!H50/'EJEC REGULAR'!$D$1</f>
        <v>0</v>
      </c>
      <c r="I50" s="103">
        <f>'EJEC NO IMPRIMIR'!I50/'EJEC REGULAR'!$D$1</f>
        <v>0</v>
      </c>
      <c r="J50" s="103">
        <f>'EJEC NO IMPRIMIR'!J50/'EJEC REGULAR'!$D$1</f>
        <v>0</v>
      </c>
      <c r="K50" s="103">
        <f>'EJEC NO IMPRIMIR'!K50/'EJEC REGULAR'!$D$1</f>
        <v>0</v>
      </c>
      <c r="L50" s="103">
        <f>'EJEC NO IMPRIMIR'!L50/'EJEC REGULAR'!$D$1</f>
        <v>0</v>
      </c>
      <c r="M50" s="103">
        <f>'EJEC NO IMPRIMIR'!M50/'EJEC REGULAR'!$D$1</f>
        <v>0</v>
      </c>
      <c r="N50" s="103">
        <f>'EJEC NO IMPRIMIR'!N50/'EJEC REGULAR'!$D$1</f>
        <v>0</v>
      </c>
      <c r="O50" s="103">
        <f>'EJEC NO IMPRIMIR'!O50/'EJEC REGULAR'!$D$1</f>
        <v>1821.691</v>
      </c>
      <c r="P50" s="103">
        <f>'EJEC NO IMPRIMIR'!P50/'EJEC REGULAR'!$D$1</f>
        <v>0</v>
      </c>
      <c r="Q50" s="103">
        <f>'EJEC NO IMPRIMIR'!Q50/'EJEC REGULAR'!$D$1</f>
        <v>0</v>
      </c>
      <c r="R50" s="103">
        <f>'EJEC NO IMPRIMIR'!R50/'EJEC REGULAR'!$D$1</f>
        <v>0</v>
      </c>
      <c r="S50" s="103">
        <f>'EJEC NO IMPRIMIR'!S50/'EJEC REGULAR'!$D$1</f>
        <v>179.597</v>
      </c>
      <c r="T50" s="103">
        <f>'EJEC NO IMPRIMIR'!T50/'EJEC REGULAR'!$D$1</f>
        <v>11016.612</v>
      </c>
      <c r="U50" s="103">
        <f>'EJEC NO IMPRIMIR'!U50/'EJEC REGULAR'!$D$1</f>
        <v>0</v>
      </c>
      <c r="V50" s="103">
        <f>'EJEC NO IMPRIMIR'!V50/'EJEC REGULAR'!$D$1</f>
        <v>0</v>
      </c>
      <c r="W50" s="103">
        <f>'EJEC NO IMPRIMIR'!W50/'EJEC REGULAR'!$D$1</f>
        <v>0</v>
      </c>
      <c r="X50" s="103">
        <f>'EJEC NO IMPRIMIR'!X50/'EJEC REGULAR'!$D$1</f>
        <v>13017.9</v>
      </c>
      <c r="Y50" s="103">
        <f t="shared" si="8"/>
        <v>13017.9</v>
      </c>
      <c r="Z50" s="86"/>
      <c r="AA50" s="85">
        <f t="shared" si="4"/>
        <v>13017.9</v>
      </c>
      <c r="AB50" s="86"/>
      <c r="AC50" s="92" t="e">
        <f>+#REF!</f>
        <v>#REF!</v>
      </c>
      <c r="AD50" s="86" t="e">
        <f t="shared" si="1"/>
        <v>#REF!</v>
      </c>
      <c r="AE50" s="86"/>
      <c r="AF50" s="86"/>
      <c r="AH50" s="86">
        <f t="shared" si="2"/>
        <v>0</v>
      </c>
      <c r="AI50" s="86"/>
      <c r="AJ50" s="86"/>
    </row>
    <row r="51" spans="1:36" s="72" customFormat="1" ht="22.5" customHeight="1">
      <c r="A51" s="83"/>
      <c r="B51" s="108" t="s">
        <v>23</v>
      </c>
      <c r="C51" s="97"/>
      <c r="D51" s="102" t="s">
        <v>35</v>
      </c>
      <c r="E51" s="97"/>
      <c r="F51" s="103">
        <f>'EJEC NO IMPRIMIR'!F51/'EJEC REGULAR'!$D$1</f>
        <v>51738.968</v>
      </c>
      <c r="G51" s="103">
        <f>'EJEC NO IMPRIMIR'!G51/'EJEC REGULAR'!$D$1</f>
        <v>119.8</v>
      </c>
      <c r="H51" s="103">
        <f>'EJEC NO IMPRIMIR'!H51/'EJEC REGULAR'!$D$1</f>
        <v>0</v>
      </c>
      <c r="I51" s="103">
        <f>'EJEC NO IMPRIMIR'!I51/'EJEC REGULAR'!$D$1</f>
        <v>297.66</v>
      </c>
      <c r="J51" s="103">
        <f>'EJEC NO IMPRIMIR'!J51/'EJEC REGULAR'!$D$1</f>
        <v>0</v>
      </c>
      <c r="K51" s="103">
        <f>'EJEC NO IMPRIMIR'!K51/'EJEC REGULAR'!$D$1</f>
        <v>0</v>
      </c>
      <c r="L51" s="103">
        <f>'EJEC NO IMPRIMIR'!L51/'EJEC REGULAR'!$D$1</f>
        <v>0</v>
      </c>
      <c r="M51" s="103">
        <f>'EJEC NO IMPRIMIR'!M51/'EJEC REGULAR'!$D$1</f>
        <v>6359.022</v>
      </c>
      <c r="N51" s="103">
        <f>'EJEC NO IMPRIMIR'!N51/'EJEC REGULAR'!$D$1</f>
        <v>0</v>
      </c>
      <c r="O51" s="103">
        <f>'EJEC NO IMPRIMIR'!O51/'EJEC REGULAR'!$D$1</f>
        <v>0</v>
      </c>
      <c r="P51" s="103">
        <f>'EJEC NO IMPRIMIR'!P51/'EJEC REGULAR'!$D$1</f>
        <v>0</v>
      </c>
      <c r="Q51" s="103">
        <f>'EJEC NO IMPRIMIR'!Q51/'EJEC REGULAR'!$D$1</f>
        <v>0</v>
      </c>
      <c r="R51" s="103">
        <f>'EJEC NO IMPRIMIR'!R51/'EJEC REGULAR'!$D$1</f>
        <v>0</v>
      </c>
      <c r="S51" s="103">
        <f>'EJEC NO IMPRIMIR'!S51/'EJEC REGULAR'!$D$1</f>
        <v>4094.714</v>
      </c>
      <c r="T51" s="103">
        <f>'EJEC NO IMPRIMIR'!T51/'EJEC REGULAR'!$D$1</f>
        <v>0</v>
      </c>
      <c r="U51" s="103">
        <f>'EJEC NO IMPRIMIR'!U51/'EJEC REGULAR'!$D$1</f>
        <v>0</v>
      </c>
      <c r="V51" s="103">
        <f>'EJEC NO IMPRIMIR'!V51/'EJEC REGULAR'!$D$1</f>
        <v>0</v>
      </c>
      <c r="W51" s="103">
        <f>'EJEC NO IMPRIMIR'!W51/'EJEC REGULAR'!$D$1</f>
        <v>0</v>
      </c>
      <c r="X51" s="103">
        <f>'EJEC NO IMPRIMIR'!X51/'EJEC REGULAR'!$D$1</f>
        <v>62610.164</v>
      </c>
      <c r="Y51" s="103">
        <f t="shared" si="8"/>
        <v>10871.196</v>
      </c>
      <c r="Z51" s="86"/>
      <c r="AA51" s="85">
        <f t="shared" si="4"/>
        <v>10871.196</v>
      </c>
      <c r="AB51" s="86"/>
      <c r="AC51" s="86"/>
      <c r="AD51" s="86">
        <f t="shared" si="1"/>
        <v>10871.196</v>
      </c>
      <c r="AE51" s="86"/>
      <c r="AF51" s="86"/>
      <c r="AH51" s="86">
        <f t="shared" si="2"/>
        <v>0</v>
      </c>
      <c r="AI51" s="86"/>
      <c r="AJ51" s="86"/>
    </row>
    <row r="52" spans="1:36" s="72" customFormat="1" ht="22.5" customHeight="1">
      <c r="A52" s="83"/>
      <c r="B52" s="108" t="s">
        <v>96</v>
      </c>
      <c r="C52" s="97"/>
      <c r="D52" s="102" t="s">
        <v>97</v>
      </c>
      <c r="E52" s="97"/>
      <c r="F52" s="103">
        <f>'EJEC NO IMPRIMIR'!F52/'EJEC REGULAR'!$D$1</f>
        <v>0</v>
      </c>
      <c r="G52" s="103">
        <f>'EJEC NO IMPRIMIR'!G52/'EJEC REGULAR'!$D$1</f>
        <v>0</v>
      </c>
      <c r="H52" s="103">
        <f>'EJEC NO IMPRIMIR'!H52/'EJEC REGULAR'!$D$1</f>
        <v>0</v>
      </c>
      <c r="I52" s="103">
        <f>'EJEC NO IMPRIMIR'!I52/'EJEC REGULAR'!$D$1</f>
        <v>0</v>
      </c>
      <c r="J52" s="103">
        <f>'EJEC NO IMPRIMIR'!J52/'EJEC REGULAR'!$D$1</f>
        <v>0</v>
      </c>
      <c r="K52" s="103">
        <f>'EJEC NO IMPRIMIR'!K52/'EJEC REGULAR'!$D$1</f>
        <v>0</v>
      </c>
      <c r="L52" s="103">
        <f>'EJEC NO IMPRIMIR'!L52/'EJEC REGULAR'!$D$1</f>
        <v>0</v>
      </c>
      <c r="M52" s="103">
        <f>'EJEC NO IMPRIMIR'!M52/'EJEC REGULAR'!$D$1</f>
        <v>0</v>
      </c>
      <c r="N52" s="103">
        <f>'EJEC NO IMPRIMIR'!N52/'EJEC REGULAR'!$D$1</f>
        <v>0</v>
      </c>
      <c r="O52" s="103">
        <f>'EJEC NO IMPRIMIR'!O52/'EJEC REGULAR'!$D$1</f>
        <v>0</v>
      </c>
      <c r="P52" s="103">
        <f>'EJEC NO IMPRIMIR'!P52/'EJEC REGULAR'!$D$1</f>
        <v>0</v>
      </c>
      <c r="Q52" s="103">
        <f>'EJEC NO IMPRIMIR'!Q52/'EJEC REGULAR'!$D$1</f>
        <v>0</v>
      </c>
      <c r="R52" s="103">
        <f>'EJEC NO IMPRIMIR'!R52/'EJEC REGULAR'!$D$1</f>
        <v>0</v>
      </c>
      <c r="S52" s="103">
        <f>'EJEC NO IMPRIMIR'!S52/'EJEC REGULAR'!$D$1</f>
        <v>0</v>
      </c>
      <c r="T52" s="103">
        <f>'EJEC NO IMPRIMIR'!T52/'EJEC REGULAR'!$D$1</f>
        <v>0</v>
      </c>
      <c r="U52" s="103">
        <f>'EJEC NO IMPRIMIR'!U52/'EJEC REGULAR'!$D$1</f>
        <v>0</v>
      </c>
      <c r="V52" s="103">
        <f>'EJEC NO IMPRIMIR'!V52/'EJEC REGULAR'!$D$1</f>
        <v>0</v>
      </c>
      <c r="W52" s="103">
        <f>'EJEC NO IMPRIMIR'!W52/'EJEC REGULAR'!$D$1</f>
        <v>0</v>
      </c>
      <c r="X52" s="103">
        <f>'EJEC NO IMPRIMIR'!X52/'EJEC REGULAR'!$D$1</f>
        <v>0</v>
      </c>
      <c r="Y52" s="103">
        <f t="shared" si="8"/>
        <v>0</v>
      </c>
      <c r="Z52" s="86"/>
      <c r="AA52" s="85"/>
      <c r="AB52" s="86"/>
      <c r="AC52" s="86"/>
      <c r="AD52" s="86">
        <f t="shared" si="1"/>
        <v>0</v>
      </c>
      <c r="AE52" s="86"/>
      <c r="AF52" s="86"/>
      <c r="AH52" s="86">
        <f t="shared" si="2"/>
        <v>0</v>
      </c>
      <c r="AI52" s="86"/>
      <c r="AJ52" s="86"/>
    </row>
    <row r="53" spans="1:36" s="72" customFormat="1" ht="22.5" customHeight="1">
      <c r="A53" s="83"/>
      <c r="B53" s="104">
        <v>30</v>
      </c>
      <c r="C53" s="105"/>
      <c r="D53" s="106" t="s">
        <v>100</v>
      </c>
      <c r="E53" s="97"/>
      <c r="F53" s="107">
        <f>'EJEC NO IMPRIMIR'!F53/'EJEC REGULAR'!$D$1</f>
        <v>0</v>
      </c>
      <c r="G53" s="107">
        <f>'EJEC NO IMPRIMIR'!G53/'EJEC REGULAR'!$D$1</f>
        <v>0</v>
      </c>
      <c r="H53" s="107">
        <f>'EJEC NO IMPRIMIR'!H53/'EJEC REGULAR'!$D$1</f>
        <v>0</v>
      </c>
      <c r="I53" s="107">
        <f>'EJEC NO IMPRIMIR'!I53/'EJEC REGULAR'!$D$1</f>
        <v>0</v>
      </c>
      <c r="J53" s="107">
        <f>'EJEC NO IMPRIMIR'!J53/'EJEC REGULAR'!$D$1</f>
        <v>0</v>
      </c>
      <c r="K53" s="107">
        <f>'EJEC NO IMPRIMIR'!K53/'EJEC REGULAR'!$D$1</f>
        <v>0</v>
      </c>
      <c r="L53" s="107">
        <f>'EJEC NO IMPRIMIR'!L53/'EJEC REGULAR'!$D$1</f>
        <v>0</v>
      </c>
      <c r="M53" s="107">
        <f>'EJEC NO IMPRIMIR'!M53/'EJEC REGULAR'!$D$1</f>
        <v>0</v>
      </c>
      <c r="N53" s="107">
        <f>'EJEC NO IMPRIMIR'!N53/'EJEC REGULAR'!$D$1</f>
        <v>0</v>
      </c>
      <c r="O53" s="107">
        <f>'EJEC NO IMPRIMIR'!O53/'EJEC REGULAR'!$D$1</f>
        <v>0</v>
      </c>
      <c r="P53" s="107">
        <f>'EJEC NO IMPRIMIR'!P53/'EJEC REGULAR'!$D$1</f>
        <v>0</v>
      </c>
      <c r="Q53" s="107">
        <f>'EJEC NO IMPRIMIR'!Q53/'EJEC REGULAR'!$D$1</f>
        <v>0</v>
      </c>
      <c r="R53" s="107">
        <f>'EJEC NO IMPRIMIR'!R53/'EJEC REGULAR'!$D$1</f>
        <v>0</v>
      </c>
      <c r="S53" s="107">
        <f>'EJEC NO IMPRIMIR'!S53/'EJEC REGULAR'!$D$1</f>
        <v>0</v>
      </c>
      <c r="T53" s="107">
        <f>'EJEC NO IMPRIMIR'!T53/'EJEC REGULAR'!$D$1</f>
        <v>0</v>
      </c>
      <c r="U53" s="107">
        <f>'EJEC NO IMPRIMIR'!U53/'EJEC REGULAR'!$D$1</f>
        <v>0</v>
      </c>
      <c r="V53" s="107">
        <f>'EJEC NO IMPRIMIR'!V53/'EJEC REGULAR'!$D$1</f>
        <v>0</v>
      </c>
      <c r="W53" s="107">
        <f>'EJEC NO IMPRIMIR'!W53/'EJEC REGULAR'!$D$1</f>
        <v>0</v>
      </c>
      <c r="X53" s="107">
        <f>'EJEC NO IMPRIMIR'!X53/'EJEC REGULAR'!$D$1</f>
        <v>0</v>
      </c>
      <c r="Y53" s="103">
        <f t="shared" si="8"/>
        <v>0</v>
      </c>
      <c r="Z53" s="86"/>
      <c r="AA53" s="85">
        <f t="shared" si="4"/>
        <v>0</v>
      </c>
      <c r="AB53" s="86"/>
      <c r="AC53" s="86"/>
      <c r="AD53" s="86">
        <f t="shared" si="1"/>
        <v>0</v>
      </c>
      <c r="AE53" s="86"/>
      <c r="AF53" s="86"/>
      <c r="AH53" s="86">
        <f t="shared" si="2"/>
        <v>0</v>
      </c>
      <c r="AI53" s="86">
        <f t="shared" si="7"/>
        <v>0</v>
      </c>
      <c r="AJ53" s="86"/>
    </row>
    <row r="54" spans="1:36" ht="22.5" customHeight="1">
      <c r="A54" s="83"/>
      <c r="B54" s="104" t="s">
        <v>77</v>
      </c>
      <c r="C54" s="105"/>
      <c r="D54" s="106" t="s">
        <v>15</v>
      </c>
      <c r="E54" s="97"/>
      <c r="F54" s="114">
        <f>'EJEC NO IMPRIMIR'!F54/'EJEC REGULAR'!$D$1</f>
        <v>0</v>
      </c>
      <c r="G54" s="114">
        <f>'EJEC NO IMPRIMIR'!G54/'EJEC REGULAR'!$D$1</f>
        <v>12197.4</v>
      </c>
      <c r="H54" s="114">
        <f>'EJEC NO IMPRIMIR'!H54/'EJEC REGULAR'!$D$1</f>
        <v>0</v>
      </c>
      <c r="I54" s="114">
        <f>'EJEC NO IMPRIMIR'!I54/'EJEC REGULAR'!$D$1</f>
        <v>0</v>
      </c>
      <c r="J54" s="114">
        <f>'EJEC NO IMPRIMIR'!J54/'EJEC REGULAR'!$D$1</f>
        <v>519417.15</v>
      </c>
      <c r="K54" s="114">
        <f>'EJEC NO IMPRIMIR'!K54/'EJEC REGULAR'!$D$1</f>
        <v>21339974.88</v>
      </c>
      <c r="L54" s="114">
        <f>'EJEC NO IMPRIMIR'!L54/'EJEC REGULAR'!$D$1</f>
        <v>138456687.592</v>
      </c>
      <c r="M54" s="114">
        <f>'EJEC NO IMPRIMIR'!M54/'EJEC REGULAR'!$D$1</f>
        <v>18996634.219</v>
      </c>
      <c r="N54" s="114">
        <f>'EJEC NO IMPRIMIR'!N54/'EJEC REGULAR'!$D$1</f>
        <v>26801254.258</v>
      </c>
      <c r="O54" s="114">
        <f>'EJEC NO IMPRIMIR'!O54/'EJEC REGULAR'!$D$1</f>
        <v>35462</v>
      </c>
      <c r="P54" s="114">
        <f>'EJEC NO IMPRIMIR'!P54/'EJEC REGULAR'!$D$1</f>
        <v>29583552.001</v>
      </c>
      <c r="Q54" s="114">
        <f>'EJEC NO IMPRIMIR'!Q54/'EJEC REGULAR'!$D$1</f>
        <v>0</v>
      </c>
      <c r="R54" s="114">
        <f>'EJEC NO IMPRIMIR'!R54/'EJEC REGULAR'!$D$1</f>
        <v>0</v>
      </c>
      <c r="S54" s="114">
        <f>'EJEC NO IMPRIMIR'!S54/'EJEC REGULAR'!$D$1</f>
        <v>31263031.202</v>
      </c>
      <c r="T54" s="114">
        <f>'EJEC NO IMPRIMIR'!T54/'EJEC REGULAR'!$D$1</f>
        <v>11571.24</v>
      </c>
      <c r="U54" s="114">
        <f>'EJEC NO IMPRIMIR'!U54/'EJEC REGULAR'!$D$1</f>
        <v>0</v>
      </c>
      <c r="V54" s="114">
        <f>'EJEC NO IMPRIMIR'!V54/'EJEC REGULAR'!$D$1</f>
        <v>0</v>
      </c>
      <c r="W54" s="114">
        <f>'EJEC NO IMPRIMIR'!W54/'EJEC REGULAR'!$D$1</f>
        <v>0</v>
      </c>
      <c r="X54" s="114">
        <f>'EJEC NO IMPRIMIR'!X54/'EJEC REGULAR'!$D$1</f>
        <v>267019781.942</v>
      </c>
      <c r="Y54" s="114">
        <f>SUM(Y55:Y57)</f>
        <v>267019781.94200003</v>
      </c>
      <c r="Z54" s="92"/>
      <c r="AA54" s="85">
        <f t="shared" si="4"/>
        <v>267019781.94200003</v>
      </c>
      <c r="AB54" s="92"/>
      <c r="AC54" s="92" t="e">
        <f>+#REF!</f>
        <v>#REF!</v>
      </c>
      <c r="AD54" s="86" t="e">
        <f t="shared" si="1"/>
        <v>#REF!</v>
      </c>
      <c r="AE54" s="92"/>
      <c r="AF54" s="92"/>
      <c r="AG54" s="92">
        <v>1013054537763</v>
      </c>
      <c r="AH54" s="86">
        <f t="shared" si="2"/>
        <v>1013054537.763</v>
      </c>
      <c r="AI54" s="86" t="e">
        <f t="shared" si="7"/>
        <v>#REF!</v>
      </c>
      <c r="AJ54" s="92"/>
    </row>
    <row r="55" spans="1:36" s="72" customFormat="1" ht="22.5" customHeight="1">
      <c r="A55" s="83"/>
      <c r="B55" s="108" t="s">
        <v>20</v>
      </c>
      <c r="C55" s="97"/>
      <c r="D55" s="102" t="s">
        <v>42</v>
      </c>
      <c r="E55" s="97"/>
      <c r="F55" s="113">
        <f>'EJEC NO IMPRIMIR'!F55/'EJEC REGULAR'!$D$1</f>
        <v>0</v>
      </c>
      <c r="G55" s="113">
        <f>'EJEC NO IMPRIMIR'!G55/'EJEC REGULAR'!$D$1</f>
        <v>12197.4</v>
      </c>
      <c r="H55" s="113">
        <f>'EJEC NO IMPRIMIR'!H55/'EJEC REGULAR'!$D$1</f>
        <v>0</v>
      </c>
      <c r="I55" s="113">
        <f>'EJEC NO IMPRIMIR'!I55/'EJEC REGULAR'!$D$1</f>
        <v>0</v>
      </c>
      <c r="J55" s="113">
        <f>'EJEC NO IMPRIMIR'!J55/'EJEC REGULAR'!$D$1</f>
        <v>0</v>
      </c>
      <c r="K55" s="113">
        <f>'EJEC NO IMPRIMIR'!K55/'EJEC REGULAR'!$D$1</f>
        <v>198775.79</v>
      </c>
      <c r="L55" s="113">
        <f>'EJEC NO IMPRIMIR'!L55/'EJEC REGULAR'!$D$1</f>
        <v>691147.93</v>
      </c>
      <c r="M55" s="113">
        <f>'EJEC NO IMPRIMIR'!M55/'EJEC REGULAR'!$D$1</f>
        <v>137781.771</v>
      </c>
      <c r="N55" s="113">
        <f>'EJEC NO IMPRIMIR'!N55/'EJEC REGULAR'!$D$1</f>
        <v>0</v>
      </c>
      <c r="O55" s="113">
        <f>'EJEC NO IMPRIMIR'!O55/'EJEC REGULAR'!$D$1</f>
        <v>35462</v>
      </c>
      <c r="P55" s="113">
        <f>'EJEC NO IMPRIMIR'!P55/'EJEC REGULAR'!$D$1</f>
        <v>0</v>
      </c>
      <c r="Q55" s="113">
        <f>'EJEC NO IMPRIMIR'!Q55/'EJEC REGULAR'!$D$1</f>
        <v>0</v>
      </c>
      <c r="R55" s="113">
        <f>'EJEC NO IMPRIMIR'!R55/'EJEC REGULAR'!$D$1</f>
        <v>0</v>
      </c>
      <c r="S55" s="113">
        <f>'EJEC NO IMPRIMIR'!S55/'EJEC REGULAR'!$D$1</f>
        <v>0</v>
      </c>
      <c r="T55" s="113">
        <f>'EJEC NO IMPRIMIR'!T55/'EJEC REGULAR'!$D$1</f>
        <v>0</v>
      </c>
      <c r="U55" s="113">
        <f>'EJEC NO IMPRIMIR'!U55/'EJEC REGULAR'!$D$1</f>
        <v>0</v>
      </c>
      <c r="V55" s="113">
        <f>'EJEC NO IMPRIMIR'!V55/'EJEC REGULAR'!$D$1</f>
        <v>0</v>
      </c>
      <c r="W55" s="113">
        <f>'EJEC NO IMPRIMIR'!W55/'EJEC REGULAR'!$D$1</f>
        <v>0</v>
      </c>
      <c r="X55" s="113">
        <f>'EJEC NO IMPRIMIR'!X55/'EJEC REGULAR'!$D$1</f>
        <v>1075364.891</v>
      </c>
      <c r="Y55" s="103">
        <f aca="true" t="shared" si="9" ref="Y55:Y63">SUM(G55:V55)</f>
        <v>1075364.891</v>
      </c>
      <c r="Z55" s="86"/>
      <c r="AA55" s="85">
        <f t="shared" si="4"/>
        <v>1075364.891</v>
      </c>
      <c r="AB55" s="86"/>
      <c r="AC55" s="86"/>
      <c r="AD55" s="86">
        <f t="shared" si="1"/>
        <v>1075364.891</v>
      </c>
      <c r="AE55" s="86"/>
      <c r="AF55" s="86"/>
      <c r="AH55" s="86">
        <f t="shared" si="2"/>
        <v>0</v>
      </c>
      <c r="AI55" s="86"/>
      <c r="AJ55" s="86"/>
    </row>
    <row r="56" spans="1:36" s="72" customFormat="1" ht="22.5" customHeight="1">
      <c r="A56" s="83"/>
      <c r="B56" s="108" t="s">
        <v>39</v>
      </c>
      <c r="C56" s="97"/>
      <c r="D56" s="102" t="s">
        <v>43</v>
      </c>
      <c r="E56" s="97"/>
      <c r="F56" s="103">
        <f>'EJEC NO IMPRIMIR'!F56/'EJEC REGULAR'!$D$1</f>
        <v>0</v>
      </c>
      <c r="G56" s="103">
        <f>'EJEC NO IMPRIMIR'!G56/'EJEC REGULAR'!$D$1</f>
        <v>0</v>
      </c>
      <c r="H56" s="103">
        <f>'EJEC NO IMPRIMIR'!H56/'EJEC REGULAR'!$D$1</f>
        <v>0</v>
      </c>
      <c r="I56" s="103">
        <f>'EJEC NO IMPRIMIR'!I56/'EJEC REGULAR'!$D$1</f>
        <v>0</v>
      </c>
      <c r="J56" s="103">
        <f>'EJEC NO IMPRIMIR'!J56/'EJEC REGULAR'!$D$1</f>
        <v>519417.15</v>
      </c>
      <c r="K56" s="103">
        <f>'EJEC NO IMPRIMIR'!K56/'EJEC REGULAR'!$D$1</f>
        <v>21141199.09</v>
      </c>
      <c r="L56" s="103">
        <f>'EJEC NO IMPRIMIR'!L56/'EJEC REGULAR'!$D$1</f>
        <v>137765539.662</v>
      </c>
      <c r="M56" s="103">
        <f>'EJEC NO IMPRIMIR'!M56/'EJEC REGULAR'!$D$1</f>
        <v>18858852.448</v>
      </c>
      <c r="N56" s="103">
        <f>'EJEC NO IMPRIMIR'!N56/'EJEC REGULAR'!$D$1</f>
        <v>26801254.258</v>
      </c>
      <c r="O56" s="103">
        <f>'EJEC NO IMPRIMIR'!O56/'EJEC REGULAR'!$D$1</f>
        <v>0</v>
      </c>
      <c r="P56" s="103">
        <f>'EJEC NO IMPRIMIR'!P56/'EJEC REGULAR'!$D$1</f>
        <v>29583552.001</v>
      </c>
      <c r="Q56" s="103">
        <f>'EJEC NO IMPRIMIR'!Q56/'EJEC REGULAR'!$D$1</f>
        <v>0</v>
      </c>
      <c r="R56" s="103">
        <f>'EJEC NO IMPRIMIR'!R56/'EJEC REGULAR'!$D$1</f>
        <v>0</v>
      </c>
      <c r="S56" s="103">
        <f>'EJEC NO IMPRIMIR'!S56/'EJEC REGULAR'!$D$1</f>
        <v>31263031.202</v>
      </c>
      <c r="T56" s="103">
        <f>'EJEC NO IMPRIMIR'!T56/'EJEC REGULAR'!$D$1</f>
        <v>11571.24</v>
      </c>
      <c r="U56" s="103">
        <f>'EJEC NO IMPRIMIR'!U56/'EJEC REGULAR'!$D$1</f>
        <v>0</v>
      </c>
      <c r="V56" s="103">
        <f>'EJEC NO IMPRIMIR'!V56/'EJEC REGULAR'!$D$1</f>
        <v>0</v>
      </c>
      <c r="W56" s="103">
        <f>'EJEC NO IMPRIMIR'!W56/'EJEC REGULAR'!$D$1</f>
        <v>0</v>
      </c>
      <c r="X56" s="103">
        <f>'EJEC NO IMPRIMIR'!X56/'EJEC REGULAR'!$D$1</f>
        <v>265944417.051</v>
      </c>
      <c r="Y56" s="103">
        <f t="shared" si="9"/>
        <v>265944417.05100003</v>
      </c>
      <c r="Z56" s="86"/>
      <c r="AA56" s="85">
        <f t="shared" si="4"/>
        <v>265944417.05100003</v>
      </c>
      <c r="AB56" s="86"/>
      <c r="AC56" s="86"/>
      <c r="AD56" s="86">
        <f t="shared" si="1"/>
        <v>265944417.05100003</v>
      </c>
      <c r="AE56" s="86"/>
      <c r="AF56" s="86"/>
      <c r="AH56" s="86">
        <f t="shared" si="2"/>
        <v>0</v>
      </c>
      <c r="AI56" s="86"/>
      <c r="AJ56" s="86"/>
    </row>
    <row r="57" spans="1:36" s="72" customFormat="1" ht="22.5" customHeight="1">
      <c r="A57" s="83"/>
      <c r="B57" s="108" t="s">
        <v>31</v>
      </c>
      <c r="C57" s="97"/>
      <c r="D57" s="102" t="s">
        <v>101</v>
      </c>
      <c r="E57" s="97"/>
      <c r="F57" s="103">
        <f>'EJEC NO IMPRIMIR'!F57/'EJEC REGULAR'!$D$1</f>
        <v>0</v>
      </c>
      <c r="G57" s="103">
        <f>'EJEC NO IMPRIMIR'!G57/'EJEC REGULAR'!$D$1</f>
        <v>0</v>
      </c>
      <c r="H57" s="103">
        <f>'EJEC NO IMPRIMIR'!H57/'EJEC REGULAR'!$D$1</f>
        <v>0</v>
      </c>
      <c r="I57" s="103">
        <f>'EJEC NO IMPRIMIR'!I57/'EJEC REGULAR'!$D$1</f>
        <v>0</v>
      </c>
      <c r="J57" s="103">
        <f>'EJEC NO IMPRIMIR'!J57/'EJEC REGULAR'!$D$1</f>
        <v>0</v>
      </c>
      <c r="K57" s="103">
        <f>'EJEC NO IMPRIMIR'!K57/'EJEC REGULAR'!$D$1</f>
        <v>0</v>
      </c>
      <c r="L57" s="103">
        <f>'EJEC NO IMPRIMIR'!L57/'EJEC REGULAR'!$D$1</f>
        <v>0</v>
      </c>
      <c r="M57" s="103">
        <f>'EJEC NO IMPRIMIR'!M57/'EJEC REGULAR'!$D$1</f>
        <v>0</v>
      </c>
      <c r="N57" s="103">
        <f>'EJEC NO IMPRIMIR'!N57/'EJEC REGULAR'!$D$1</f>
        <v>0</v>
      </c>
      <c r="O57" s="103">
        <f>'EJEC NO IMPRIMIR'!O57/'EJEC REGULAR'!$D$1</f>
        <v>0</v>
      </c>
      <c r="P57" s="103">
        <f>'EJEC NO IMPRIMIR'!P57/'EJEC REGULAR'!$D$1</f>
        <v>0</v>
      </c>
      <c r="Q57" s="103">
        <f>'EJEC NO IMPRIMIR'!Q57/'EJEC REGULAR'!$D$1</f>
        <v>0</v>
      </c>
      <c r="R57" s="103">
        <f>'EJEC NO IMPRIMIR'!R57/'EJEC REGULAR'!$D$1</f>
        <v>0</v>
      </c>
      <c r="S57" s="103">
        <f>'EJEC NO IMPRIMIR'!S57/'EJEC REGULAR'!$D$1</f>
        <v>0</v>
      </c>
      <c r="T57" s="103">
        <f>'EJEC NO IMPRIMIR'!T57/'EJEC REGULAR'!$D$1</f>
        <v>0</v>
      </c>
      <c r="U57" s="103">
        <f>'EJEC NO IMPRIMIR'!U57/'EJEC REGULAR'!$D$1</f>
        <v>0</v>
      </c>
      <c r="V57" s="103">
        <f>'EJEC NO IMPRIMIR'!V57/'EJEC REGULAR'!$D$1</f>
        <v>0</v>
      </c>
      <c r="W57" s="103">
        <f>'EJEC NO IMPRIMIR'!W57/'EJEC REGULAR'!$D$1</f>
        <v>0</v>
      </c>
      <c r="X57" s="103">
        <f>'EJEC NO IMPRIMIR'!X57/'EJEC REGULAR'!$D$1</f>
        <v>0</v>
      </c>
      <c r="Y57" s="103">
        <f t="shared" si="9"/>
        <v>0</v>
      </c>
      <c r="Z57" s="86"/>
      <c r="AA57" s="85">
        <f t="shared" si="4"/>
        <v>0</v>
      </c>
      <c r="AB57" s="86"/>
      <c r="AC57" s="86"/>
      <c r="AD57" s="86">
        <f t="shared" si="1"/>
        <v>0</v>
      </c>
      <c r="AE57" s="86"/>
      <c r="AF57" s="86"/>
      <c r="AH57" s="86">
        <f t="shared" si="2"/>
        <v>0</v>
      </c>
      <c r="AI57" s="86">
        <f t="shared" si="7"/>
        <v>0</v>
      </c>
      <c r="AJ57" s="86"/>
    </row>
    <row r="58" spans="1:36" s="72" customFormat="1" ht="22.5" customHeight="1">
      <c r="A58" s="83"/>
      <c r="B58" s="101" t="s">
        <v>16</v>
      </c>
      <c r="C58" s="97"/>
      <c r="D58" s="102" t="s">
        <v>40</v>
      </c>
      <c r="E58" s="97"/>
      <c r="F58" s="103">
        <f>'EJEC NO IMPRIMIR'!F58/'EJEC REGULAR'!$D$1</f>
        <v>0</v>
      </c>
      <c r="G58" s="103">
        <f>'EJEC NO IMPRIMIR'!G58/'EJEC REGULAR'!$D$1</f>
        <v>0</v>
      </c>
      <c r="H58" s="103">
        <f>'EJEC NO IMPRIMIR'!H58/'EJEC REGULAR'!$D$1</f>
        <v>0</v>
      </c>
      <c r="I58" s="103">
        <f>'EJEC NO IMPRIMIR'!I58/'EJEC REGULAR'!$D$1</f>
        <v>0</v>
      </c>
      <c r="J58" s="103">
        <f>'EJEC NO IMPRIMIR'!J58/'EJEC REGULAR'!$D$1</f>
        <v>0</v>
      </c>
      <c r="K58" s="103">
        <f>'EJEC NO IMPRIMIR'!K58/'EJEC REGULAR'!$D$1</f>
        <v>0</v>
      </c>
      <c r="L58" s="103">
        <f>'EJEC NO IMPRIMIR'!L58/'EJEC REGULAR'!$D$1</f>
        <v>0</v>
      </c>
      <c r="M58" s="103">
        <f>'EJEC NO IMPRIMIR'!M58/'EJEC REGULAR'!$D$1</f>
        <v>0</v>
      </c>
      <c r="N58" s="103">
        <f>'EJEC NO IMPRIMIR'!N58/'EJEC REGULAR'!$D$1</f>
        <v>0</v>
      </c>
      <c r="O58" s="103">
        <f>'EJEC NO IMPRIMIR'!O58/'EJEC REGULAR'!$D$1</f>
        <v>0</v>
      </c>
      <c r="P58" s="103">
        <f>'EJEC NO IMPRIMIR'!P58/'EJEC REGULAR'!$D$1</f>
        <v>0</v>
      </c>
      <c r="Q58" s="103">
        <f>'EJEC NO IMPRIMIR'!Q58/'EJEC REGULAR'!$D$1</f>
        <v>0</v>
      </c>
      <c r="R58" s="103">
        <f>'EJEC NO IMPRIMIR'!R58/'EJEC REGULAR'!$D$1</f>
        <v>0</v>
      </c>
      <c r="S58" s="103">
        <f>'EJEC NO IMPRIMIR'!S58/'EJEC REGULAR'!$D$1</f>
        <v>0</v>
      </c>
      <c r="T58" s="103">
        <f>'EJEC NO IMPRIMIR'!T58/'EJEC REGULAR'!$D$1</f>
        <v>0</v>
      </c>
      <c r="U58" s="103">
        <f>'EJEC NO IMPRIMIR'!U58/'EJEC REGULAR'!$D$1</f>
        <v>0</v>
      </c>
      <c r="V58" s="103">
        <f>'EJEC NO IMPRIMIR'!V58/'EJEC REGULAR'!$D$1</f>
        <v>0</v>
      </c>
      <c r="W58" s="103">
        <f>'EJEC NO IMPRIMIR'!W58/'EJEC REGULAR'!$D$1</f>
        <v>0</v>
      </c>
      <c r="X58" s="103">
        <f>'EJEC NO IMPRIMIR'!X58/'EJEC REGULAR'!$D$1</f>
        <v>0</v>
      </c>
      <c r="Y58" s="103">
        <f t="shared" si="9"/>
        <v>0</v>
      </c>
      <c r="Z58" s="86"/>
      <c r="AA58" s="85">
        <f t="shared" si="4"/>
        <v>0</v>
      </c>
      <c r="AB58" s="86"/>
      <c r="AC58" s="86"/>
      <c r="AD58" s="86">
        <f t="shared" si="1"/>
        <v>0</v>
      </c>
      <c r="AE58" s="86"/>
      <c r="AF58" s="86"/>
      <c r="AG58" s="92"/>
      <c r="AH58" s="86">
        <f t="shared" si="2"/>
        <v>0</v>
      </c>
      <c r="AI58" s="86">
        <f t="shared" si="7"/>
        <v>0</v>
      </c>
      <c r="AJ58" s="86"/>
    </row>
    <row r="59" spans="1:36" s="72" customFormat="1" ht="22.5" customHeight="1">
      <c r="A59" s="83"/>
      <c r="B59" s="104" t="s">
        <v>17</v>
      </c>
      <c r="C59" s="105"/>
      <c r="D59" s="106" t="s">
        <v>18</v>
      </c>
      <c r="E59" s="105"/>
      <c r="F59" s="107">
        <f>'EJEC NO IMPRIMIR'!F59/'EJEC REGULAR'!$D$1</f>
        <v>0</v>
      </c>
      <c r="G59" s="107">
        <f>'EJEC NO IMPRIMIR'!G59/'EJEC REGULAR'!$D$1</f>
        <v>0</v>
      </c>
      <c r="H59" s="107">
        <f>'EJEC NO IMPRIMIR'!H59/'EJEC REGULAR'!$D$1</f>
        <v>0</v>
      </c>
      <c r="I59" s="107">
        <f>'EJEC NO IMPRIMIR'!I59/'EJEC REGULAR'!$D$1</f>
        <v>0</v>
      </c>
      <c r="J59" s="107">
        <f>'EJEC NO IMPRIMIR'!J59/'EJEC REGULAR'!$D$1</f>
        <v>0</v>
      </c>
      <c r="K59" s="107">
        <f>'EJEC NO IMPRIMIR'!K59/'EJEC REGULAR'!$D$1</f>
        <v>0</v>
      </c>
      <c r="L59" s="107">
        <f>'EJEC NO IMPRIMIR'!L59/'EJEC REGULAR'!$D$1</f>
        <v>0</v>
      </c>
      <c r="M59" s="107">
        <f>'EJEC NO IMPRIMIR'!M59/'EJEC REGULAR'!$D$1</f>
        <v>0</v>
      </c>
      <c r="N59" s="107">
        <f>'EJEC NO IMPRIMIR'!N59/'EJEC REGULAR'!$D$1</f>
        <v>0</v>
      </c>
      <c r="O59" s="107">
        <f>'EJEC NO IMPRIMIR'!O59/'EJEC REGULAR'!$D$1</f>
        <v>0</v>
      </c>
      <c r="P59" s="107">
        <f>'EJEC NO IMPRIMIR'!P59/'EJEC REGULAR'!$D$1</f>
        <v>0</v>
      </c>
      <c r="Q59" s="107">
        <f>'EJEC NO IMPRIMIR'!Q59/'EJEC REGULAR'!$D$1</f>
        <v>0</v>
      </c>
      <c r="R59" s="107">
        <f>'EJEC NO IMPRIMIR'!R59/'EJEC REGULAR'!$D$1</f>
        <v>0</v>
      </c>
      <c r="S59" s="107">
        <f>'EJEC NO IMPRIMIR'!S59/'EJEC REGULAR'!$D$1</f>
        <v>74493851.107</v>
      </c>
      <c r="T59" s="107">
        <f>'EJEC NO IMPRIMIR'!T59/'EJEC REGULAR'!$D$1</f>
        <v>0</v>
      </c>
      <c r="U59" s="107">
        <f>'EJEC NO IMPRIMIR'!U59/'EJEC REGULAR'!$D$1</f>
        <v>0</v>
      </c>
      <c r="V59" s="107">
        <f>'EJEC NO IMPRIMIR'!V59/'EJEC REGULAR'!$D$1</f>
        <v>0</v>
      </c>
      <c r="W59" s="107">
        <f>'EJEC NO IMPRIMIR'!W59/'EJEC REGULAR'!$D$1</f>
        <v>0</v>
      </c>
      <c r="X59" s="107">
        <f>'EJEC NO IMPRIMIR'!X59/'EJEC REGULAR'!$D$1</f>
        <v>74493851.107</v>
      </c>
      <c r="Y59" s="107">
        <f t="shared" si="9"/>
        <v>74493851.107</v>
      </c>
      <c r="Z59" s="86"/>
      <c r="AA59" s="85">
        <f t="shared" si="4"/>
        <v>74493851.107</v>
      </c>
      <c r="AB59" s="86"/>
      <c r="AC59" s="86"/>
      <c r="AD59" s="86">
        <f t="shared" si="1"/>
        <v>74493851.107</v>
      </c>
      <c r="AE59" s="86"/>
      <c r="AF59" s="86"/>
      <c r="AG59" s="86">
        <v>223663773070</v>
      </c>
      <c r="AH59" s="86">
        <f t="shared" si="2"/>
        <v>223663773.07</v>
      </c>
      <c r="AI59" s="86">
        <f t="shared" si="7"/>
        <v>-149169921.963</v>
      </c>
      <c r="AJ59" s="86"/>
    </row>
    <row r="60" spans="1:36" s="72" customFormat="1" ht="22.5" customHeight="1">
      <c r="A60" s="83"/>
      <c r="B60" s="108" t="s">
        <v>20</v>
      </c>
      <c r="C60" s="97"/>
      <c r="D60" s="102" t="s">
        <v>110</v>
      </c>
      <c r="E60" s="97"/>
      <c r="F60" s="103">
        <f>'EJEC NO IMPRIMIR'!F60/'EJEC REGULAR'!$D$1</f>
        <v>0</v>
      </c>
      <c r="G60" s="103">
        <f>'EJEC NO IMPRIMIR'!G60/'EJEC REGULAR'!$D$1</f>
        <v>0</v>
      </c>
      <c r="H60" s="103">
        <f>'EJEC NO IMPRIMIR'!H60/'EJEC REGULAR'!$D$1</f>
        <v>0</v>
      </c>
      <c r="I60" s="103">
        <f>'EJEC NO IMPRIMIR'!I60/'EJEC REGULAR'!$D$1</f>
        <v>0</v>
      </c>
      <c r="J60" s="103">
        <f>'EJEC NO IMPRIMIR'!J60/'EJEC REGULAR'!$D$1</f>
        <v>0</v>
      </c>
      <c r="K60" s="103">
        <f>'EJEC NO IMPRIMIR'!K60/'EJEC REGULAR'!$D$1</f>
        <v>0</v>
      </c>
      <c r="L60" s="103">
        <f>'EJEC NO IMPRIMIR'!L60/'EJEC REGULAR'!$D$1</f>
        <v>0</v>
      </c>
      <c r="M60" s="103">
        <f>'EJEC NO IMPRIMIR'!M60/'EJEC REGULAR'!$D$1</f>
        <v>0</v>
      </c>
      <c r="N60" s="103">
        <f>'EJEC NO IMPRIMIR'!N60/'EJEC REGULAR'!$D$1</f>
        <v>0</v>
      </c>
      <c r="O60" s="103">
        <f>'EJEC NO IMPRIMIR'!O60/'EJEC REGULAR'!$D$1</f>
        <v>0</v>
      </c>
      <c r="P60" s="103">
        <f>'EJEC NO IMPRIMIR'!P60/'EJEC REGULAR'!$D$1</f>
        <v>0</v>
      </c>
      <c r="Q60" s="103">
        <f>'EJEC NO IMPRIMIR'!Q60/'EJEC REGULAR'!$D$1</f>
        <v>0</v>
      </c>
      <c r="R60" s="103">
        <f>'EJEC NO IMPRIMIR'!R60/'EJEC REGULAR'!$D$1</f>
        <v>0</v>
      </c>
      <c r="S60" s="103">
        <f>'EJEC NO IMPRIMIR'!S60/'EJEC REGULAR'!$D$1</f>
        <v>74493851.107</v>
      </c>
      <c r="T60" s="103">
        <f>'EJEC NO IMPRIMIR'!T60/'EJEC REGULAR'!$D$1</f>
        <v>0</v>
      </c>
      <c r="U60" s="103">
        <f>'EJEC NO IMPRIMIR'!U60/'EJEC REGULAR'!$D$1</f>
        <v>0</v>
      </c>
      <c r="V60" s="103">
        <f>'EJEC NO IMPRIMIR'!V60/'EJEC REGULAR'!$D$1</f>
        <v>0</v>
      </c>
      <c r="W60" s="103">
        <f>'EJEC NO IMPRIMIR'!W60/'EJEC REGULAR'!$D$1</f>
        <v>0</v>
      </c>
      <c r="X60" s="103">
        <f>'EJEC NO IMPRIMIR'!X60/'EJEC REGULAR'!$D$1</f>
        <v>74493851.107</v>
      </c>
      <c r="Y60" s="103">
        <f>'EJEC NO IMPRIMIR'!Y60/'EJEC REGULAR'!$D$1</f>
        <v>74493851.107</v>
      </c>
      <c r="Z60" s="86"/>
      <c r="AA60" s="85"/>
      <c r="AB60" s="86"/>
      <c r="AC60" s="86"/>
      <c r="AD60" s="86"/>
      <c r="AE60" s="86"/>
      <c r="AF60" s="86"/>
      <c r="AG60" s="86"/>
      <c r="AH60" s="86"/>
      <c r="AI60" s="86"/>
      <c r="AJ60" s="86"/>
    </row>
    <row r="61" spans="1:36" s="72" customFormat="1" ht="22.5" customHeight="1">
      <c r="A61" s="83"/>
      <c r="B61" s="108" t="s">
        <v>39</v>
      </c>
      <c r="C61" s="97"/>
      <c r="D61" s="102" t="s">
        <v>111</v>
      </c>
      <c r="E61" s="97"/>
      <c r="F61" s="103">
        <f>'EJEC NO IMPRIMIR'!F61/'EJEC REGULAR'!$D$1</f>
        <v>0</v>
      </c>
      <c r="G61" s="103">
        <f>'EJEC NO IMPRIMIR'!G61/'EJEC REGULAR'!$D$1</f>
        <v>0</v>
      </c>
      <c r="H61" s="103">
        <f>'EJEC NO IMPRIMIR'!H61/'EJEC REGULAR'!$D$1</f>
        <v>0</v>
      </c>
      <c r="I61" s="103">
        <f>'EJEC NO IMPRIMIR'!I61/'EJEC REGULAR'!$D$1</f>
        <v>0</v>
      </c>
      <c r="J61" s="103">
        <f>'EJEC NO IMPRIMIR'!J61/'EJEC REGULAR'!$D$1</f>
        <v>0</v>
      </c>
      <c r="K61" s="103">
        <f>'EJEC NO IMPRIMIR'!K61/'EJEC REGULAR'!$D$1</f>
        <v>0</v>
      </c>
      <c r="L61" s="103">
        <f>'EJEC NO IMPRIMIR'!L61/'EJEC REGULAR'!$D$1</f>
        <v>0</v>
      </c>
      <c r="M61" s="103">
        <f>'EJEC NO IMPRIMIR'!M61/'EJEC REGULAR'!$D$1</f>
        <v>0</v>
      </c>
      <c r="N61" s="103">
        <f>'EJEC NO IMPRIMIR'!N61/'EJEC REGULAR'!$D$1</f>
        <v>0</v>
      </c>
      <c r="O61" s="103">
        <f>'EJEC NO IMPRIMIR'!O61/'EJEC REGULAR'!$D$1</f>
        <v>0</v>
      </c>
      <c r="P61" s="103">
        <f>'EJEC NO IMPRIMIR'!P61/'EJEC REGULAR'!$D$1</f>
        <v>0</v>
      </c>
      <c r="Q61" s="103">
        <f>'EJEC NO IMPRIMIR'!Q61/'EJEC REGULAR'!$D$1</f>
        <v>0</v>
      </c>
      <c r="R61" s="103">
        <f>'EJEC NO IMPRIMIR'!R61/'EJEC REGULAR'!$D$1</f>
        <v>0</v>
      </c>
      <c r="S61" s="103">
        <f>'EJEC NO IMPRIMIR'!S61/'EJEC REGULAR'!$D$1</f>
        <v>0</v>
      </c>
      <c r="T61" s="103">
        <f>'EJEC NO IMPRIMIR'!T61/'EJEC REGULAR'!$D$1</f>
        <v>0</v>
      </c>
      <c r="U61" s="103">
        <f>'EJEC NO IMPRIMIR'!U61/'EJEC REGULAR'!$D$1</f>
        <v>0</v>
      </c>
      <c r="V61" s="103">
        <f>'EJEC NO IMPRIMIR'!V61/'EJEC REGULAR'!$D$1</f>
        <v>0</v>
      </c>
      <c r="W61" s="103">
        <f>'EJEC NO IMPRIMIR'!W61/'EJEC REGULAR'!$D$1</f>
        <v>0</v>
      </c>
      <c r="X61" s="103">
        <f>'EJEC NO IMPRIMIR'!X61/'EJEC REGULAR'!$D$1</f>
        <v>0</v>
      </c>
      <c r="Y61" s="103">
        <f>'EJEC NO IMPRIMIR'!Y61/'EJEC REGULAR'!$D$1</f>
        <v>0</v>
      </c>
      <c r="Z61" s="86"/>
      <c r="AA61" s="85"/>
      <c r="AB61" s="86"/>
      <c r="AC61" s="86"/>
      <c r="AD61" s="86"/>
      <c r="AE61" s="86"/>
      <c r="AF61" s="86"/>
      <c r="AG61" s="86"/>
      <c r="AH61" s="86"/>
      <c r="AI61" s="86"/>
      <c r="AJ61" s="86"/>
    </row>
    <row r="62" spans="1:36" s="72" customFormat="1" ht="22.5" customHeight="1">
      <c r="A62" s="83"/>
      <c r="B62" s="108" t="s">
        <v>31</v>
      </c>
      <c r="C62" s="97"/>
      <c r="D62" s="102" t="s">
        <v>113</v>
      </c>
      <c r="E62" s="97"/>
      <c r="F62" s="103">
        <f>'EJEC NO IMPRIMIR'!F62/'EJEC REGULAR'!$D$1</f>
        <v>0</v>
      </c>
      <c r="G62" s="103">
        <f>'EJEC NO IMPRIMIR'!G62/'EJEC REGULAR'!$D$1</f>
        <v>0</v>
      </c>
      <c r="H62" s="103">
        <f>'EJEC NO IMPRIMIR'!H62/'EJEC REGULAR'!$D$1</f>
        <v>0</v>
      </c>
      <c r="I62" s="103">
        <f>'EJEC NO IMPRIMIR'!I62/'EJEC REGULAR'!$D$1</f>
        <v>0</v>
      </c>
      <c r="J62" s="103">
        <f>'EJEC NO IMPRIMIR'!J62/'EJEC REGULAR'!$D$1</f>
        <v>0</v>
      </c>
      <c r="K62" s="103">
        <f>'EJEC NO IMPRIMIR'!K62/'EJEC REGULAR'!$D$1</f>
        <v>0</v>
      </c>
      <c r="L62" s="103">
        <f>'EJEC NO IMPRIMIR'!L62/'EJEC REGULAR'!$D$1</f>
        <v>0</v>
      </c>
      <c r="M62" s="103">
        <f>'EJEC NO IMPRIMIR'!M62/'EJEC REGULAR'!$D$1</f>
        <v>0</v>
      </c>
      <c r="N62" s="103">
        <f>'EJEC NO IMPRIMIR'!N62/'EJEC REGULAR'!$D$1</f>
        <v>0</v>
      </c>
      <c r="O62" s="103">
        <f>'EJEC NO IMPRIMIR'!O62/'EJEC REGULAR'!$D$1</f>
        <v>0</v>
      </c>
      <c r="P62" s="103">
        <f>'EJEC NO IMPRIMIR'!P62/'EJEC REGULAR'!$D$1</f>
        <v>0</v>
      </c>
      <c r="Q62" s="103">
        <f>'EJEC NO IMPRIMIR'!Q62/'EJEC REGULAR'!$D$1</f>
        <v>0</v>
      </c>
      <c r="R62" s="103">
        <f>'EJEC NO IMPRIMIR'!R62/'EJEC REGULAR'!$D$1</f>
        <v>0</v>
      </c>
      <c r="S62" s="103">
        <f>'EJEC NO IMPRIMIR'!S62/'EJEC REGULAR'!$D$1</f>
        <v>0</v>
      </c>
      <c r="T62" s="103">
        <f>'EJEC NO IMPRIMIR'!T62/'EJEC REGULAR'!$D$1</f>
        <v>0</v>
      </c>
      <c r="U62" s="103">
        <f>'EJEC NO IMPRIMIR'!U62/'EJEC REGULAR'!$D$1</f>
        <v>0</v>
      </c>
      <c r="V62" s="103">
        <f>'EJEC NO IMPRIMIR'!V62/'EJEC REGULAR'!$D$1</f>
        <v>0</v>
      </c>
      <c r="W62" s="103">
        <f>'EJEC NO IMPRIMIR'!W62/'EJEC REGULAR'!$D$1</f>
        <v>0</v>
      </c>
      <c r="X62" s="103">
        <f>'EJEC NO IMPRIMIR'!X62/'EJEC REGULAR'!$D$1</f>
        <v>0</v>
      </c>
      <c r="Y62" s="103">
        <f>'EJEC NO IMPRIMIR'!Y62/'EJEC REGULAR'!$D$1</f>
        <v>0</v>
      </c>
      <c r="Z62" s="86"/>
      <c r="AA62" s="85"/>
      <c r="AB62" s="86"/>
      <c r="AC62" s="86"/>
      <c r="AD62" s="86"/>
      <c r="AE62" s="86"/>
      <c r="AF62" s="86"/>
      <c r="AG62" s="86"/>
      <c r="AH62" s="86"/>
      <c r="AI62" s="86"/>
      <c r="AJ62" s="86"/>
    </row>
    <row r="63" spans="1:36" s="72" customFormat="1" ht="22.5" customHeight="1">
      <c r="A63" s="83"/>
      <c r="B63" s="101" t="s">
        <v>78</v>
      </c>
      <c r="C63" s="97"/>
      <c r="D63" s="102" t="s">
        <v>41</v>
      </c>
      <c r="E63" s="97"/>
      <c r="F63" s="103">
        <f>'EJEC NO IMPRIMIR'!F63/'EJEC REGULAR'!$D$1</f>
        <v>660795.216</v>
      </c>
      <c r="G63" s="103">
        <f>'EJEC NO IMPRIMIR'!G63/'EJEC REGULAR'!$D$1</f>
        <v>287069.766</v>
      </c>
      <c r="H63" s="103">
        <f>'EJEC NO IMPRIMIR'!H63/'EJEC REGULAR'!$D$1</f>
        <v>88841.075</v>
      </c>
      <c r="I63" s="103">
        <f>'EJEC NO IMPRIMIR'!I63/'EJEC REGULAR'!$D$1</f>
        <v>324968.298</v>
      </c>
      <c r="J63" s="103">
        <f>'EJEC NO IMPRIMIR'!J63/'EJEC REGULAR'!$D$1</f>
        <v>2247280.455</v>
      </c>
      <c r="K63" s="103">
        <f>'EJEC NO IMPRIMIR'!K63/'EJEC REGULAR'!$D$1</f>
        <v>33416276.025</v>
      </c>
      <c r="L63" s="103">
        <f>'EJEC NO IMPRIMIR'!L63/'EJEC REGULAR'!$D$1</f>
        <v>182216985.453</v>
      </c>
      <c r="M63" s="103">
        <f>'EJEC NO IMPRIMIR'!M63/'EJEC REGULAR'!$D$1</f>
        <v>9824782.601</v>
      </c>
      <c r="N63" s="103">
        <f>'EJEC NO IMPRIMIR'!N63/'EJEC REGULAR'!$D$1</f>
        <v>22706739.868</v>
      </c>
      <c r="O63" s="103">
        <f>'EJEC NO IMPRIMIR'!O63/'EJEC REGULAR'!$D$1</f>
        <v>192200.07</v>
      </c>
      <c r="P63" s="103">
        <f>'EJEC NO IMPRIMIR'!P63/'EJEC REGULAR'!$D$1</f>
        <v>19279671.644</v>
      </c>
      <c r="Q63" s="103">
        <f>'EJEC NO IMPRIMIR'!Q63/'EJEC REGULAR'!$D$1</f>
        <v>0</v>
      </c>
      <c r="R63" s="103">
        <f>'EJEC NO IMPRIMIR'!R63/'EJEC REGULAR'!$D$1</f>
        <v>0</v>
      </c>
      <c r="S63" s="103">
        <f>'EJEC NO IMPRIMIR'!S63/'EJEC REGULAR'!$D$1</f>
        <v>71252099.587</v>
      </c>
      <c r="T63" s="103">
        <f>'EJEC NO IMPRIMIR'!T63/'EJEC REGULAR'!$D$1</f>
        <v>2199416.606</v>
      </c>
      <c r="U63" s="103">
        <f>'EJEC NO IMPRIMIR'!U63/'EJEC REGULAR'!$D$1</f>
        <v>45331</v>
      </c>
      <c r="V63" s="103">
        <f>'EJEC NO IMPRIMIR'!V63/'EJEC REGULAR'!$D$1</f>
        <v>1537375</v>
      </c>
      <c r="W63" s="103">
        <f>'EJEC NO IMPRIMIR'!W63/'EJEC REGULAR'!$D$1</f>
        <v>0</v>
      </c>
      <c r="X63" s="103">
        <f>'EJEC NO IMPRIMIR'!X63/'EJEC REGULAR'!$D$1</f>
        <v>346279832.664</v>
      </c>
      <c r="Y63" s="103">
        <f t="shared" si="9"/>
        <v>345619037.448</v>
      </c>
      <c r="Z63" s="86"/>
      <c r="AA63" s="85">
        <f t="shared" si="4"/>
        <v>344036331.448</v>
      </c>
      <c r="AB63" s="86"/>
      <c r="AC63" s="92" t="e">
        <f>+#REF!</f>
        <v>#REF!</v>
      </c>
      <c r="AD63" s="86" t="e">
        <f t="shared" si="1"/>
        <v>#REF!</v>
      </c>
      <c r="AE63" s="86"/>
      <c r="AF63" s="86"/>
      <c r="AG63" s="86">
        <v>166165525133</v>
      </c>
      <c r="AH63" s="86">
        <f t="shared" si="2"/>
        <v>166165525.133</v>
      </c>
      <c r="AI63" s="86" t="e">
        <f t="shared" si="7"/>
        <v>#REF!</v>
      </c>
      <c r="AJ63" s="86"/>
    </row>
    <row r="64" spans="1:36" s="72" customFormat="1" ht="22.5" customHeight="1">
      <c r="A64" s="83"/>
      <c r="B64" s="104" t="s">
        <v>79</v>
      </c>
      <c r="C64" s="105"/>
      <c r="D64" s="106" t="s">
        <v>19</v>
      </c>
      <c r="E64" s="97"/>
      <c r="F64" s="107">
        <f>'EJEC NO IMPRIMIR'!F64/'EJEC REGULAR'!$D$1</f>
        <v>0</v>
      </c>
      <c r="G64" s="107">
        <f>'EJEC NO IMPRIMIR'!G64/'EJEC REGULAR'!$D$1</f>
        <v>0</v>
      </c>
      <c r="H64" s="107">
        <f>'EJEC NO IMPRIMIR'!H64/'EJEC REGULAR'!$D$1</f>
        <v>0</v>
      </c>
      <c r="I64" s="107">
        <f>'EJEC NO IMPRIMIR'!I64/'EJEC REGULAR'!$D$1</f>
        <v>0</v>
      </c>
      <c r="J64" s="107">
        <f>'EJEC NO IMPRIMIR'!J64/'EJEC REGULAR'!$D$1</f>
        <v>0</v>
      </c>
      <c r="K64" s="107">
        <f>'EJEC NO IMPRIMIR'!K64/'EJEC REGULAR'!$D$1</f>
        <v>0</v>
      </c>
      <c r="L64" s="107">
        <f>'EJEC NO IMPRIMIR'!L64/'EJEC REGULAR'!$D$1</f>
        <v>0</v>
      </c>
      <c r="M64" s="107">
        <f>'EJEC NO IMPRIMIR'!M64/'EJEC REGULAR'!$D$1</f>
        <v>0</v>
      </c>
      <c r="N64" s="107">
        <f>'EJEC NO IMPRIMIR'!N64/'EJEC REGULAR'!$D$1</f>
        <v>0</v>
      </c>
      <c r="O64" s="107">
        <f>'EJEC NO IMPRIMIR'!O64/'EJEC REGULAR'!$D$1</f>
        <v>0</v>
      </c>
      <c r="P64" s="107">
        <f>'EJEC NO IMPRIMIR'!P64/'EJEC REGULAR'!$D$1</f>
        <v>0</v>
      </c>
      <c r="Q64" s="107">
        <f>'EJEC NO IMPRIMIR'!Q64/'EJEC REGULAR'!$D$1</f>
        <v>0</v>
      </c>
      <c r="R64" s="107">
        <f>'EJEC NO IMPRIMIR'!R64/'EJEC REGULAR'!$D$1</f>
        <v>0</v>
      </c>
      <c r="S64" s="107">
        <f>'EJEC NO IMPRIMIR'!S64/'EJEC REGULAR'!$D$1</f>
        <v>0</v>
      </c>
      <c r="T64" s="107">
        <f>'EJEC NO IMPRIMIR'!T64/'EJEC REGULAR'!$D$1</f>
        <v>0</v>
      </c>
      <c r="U64" s="107">
        <f>'EJEC NO IMPRIMIR'!U64/'EJEC REGULAR'!$D$1</f>
        <v>0</v>
      </c>
      <c r="V64" s="107">
        <f>'EJEC NO IMPRIMIR'!V64/'EJEC REGULAR'!$D$1</f>
        <v>0</v>
      </c>
      <c r="W64" s="107">
        <f>'EJEC NO IMPRIMIR'!W64/'EJEC REGULAR'!$D$1</f>
        <v>0</v>
      </c>
      <c r="X64" s="107">
        <f>'EJEC NO IMPRIMIR'!X64/'EJEC REGULAR'!$D$1</f>
        <v>0</v>
      </c>
      <c r="Y64" s="107">
        <f>SUM(G64:V64)</f>
        <v>0</v>
      </c>
      <c r="Z64" s="86"/>
      <c r="AA64" s="85">
        <f t="shared" si="4"/>
        <v>0</v>
      </c>
      <c r="AB64" s="86"/>
      <c r="AC64" s="86"/>
      <c r="AD64" s="86">
        <f t="shared" si="1"/>
        <v>0</v>
      </c>
      <c r="AE64" s="86"/>
      <c r="AF64" s="86"/>
      <c r="AG64" s="86"/>
      <c r="AH64" s="86"/>
      <c r="AI64" s="86"/>
      <c r="AJ64" s="86"/>
    </row>
    <row r="65" spans="6:36" ht="18" customHeight="1"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</row>
    <row r="66" spans="6:36" ht="18" customHeight="1"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</row>
    <row r="67" spans="6:36" ht="18" customHeight="1"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</row>
    <row r="68" spans="6:36" ht="18" customHeight="1">
      <c r="F68" s="92"/>
      <c r="G68" s="92"/>
      <c r="H68" s="92"/>
      <c r="I68" s="92"/>
      <c r="J68" s="92"/>
      <c r="K68" s="92"/>
      <c r="L68" s="92"/>
      <c r="M68" s="123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</row>
    <row r="69" spans="6:36" ht="18" customHeight="1"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</row>
    <row r="70" spans="6:36" ht="18" customHeight="1"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</row>
    <row r="71" spans="6:36" ht="18" customHeight="1"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</row>
    <row r="72" spans="6:36" ht="18" customHeight="1"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</row>
    <row r="73" spans="6:36" ht="18" customHeight="1"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</row>
    <row r="74" spans="6:36" ht="18" customHeight="1"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</row>
    <row r="75" spans="6:36" ht="18" customHeight="1"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</row>
    <row r="76" spans="6:36" ht="18" customHeight="1"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</row>
    <row r="77" spans="6:36" ht="18" customHeight="1"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</row>
    <row r="78" spans="6:36" ht="18" customHeight="1"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</row>
    <row r="79" spans="6:36" ht="18" customHeight="1"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</row>
    <row r="80" spans="6:36" ht="18" customHeight="1"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</row>
    <row r="81" spans="6:36" ht="18" customHeight="1"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</row>
    <row r="82" spans="6:36" ht="18" customHeight="1"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</row>
    <row r="83" spans="6:36" ht="18" customHeight="1"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</row>
    <row r="84" spans="6:36" ht="18" customHeight="1"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</row>
    <row r="85" spans="6:36" ht="18" customHeight="1"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</row>
    <row r="86" spans="6:36" ht="18" customHeight="1"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</row>
    <row r="87" spans="6:36" ht="18" customHeight="1"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</row>
    <row r="88" spans="6:36" ht="18" customHeight="1"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</row>
    <row r="89" spans="6:36" ht="18" customHeight="1"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</row>
    <row r="90" spans="26:36" ht="18" customHeight="1"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</row>
    <row r="91" spans="26:36" ht="18" customHeight="1"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</row>
    <row r="92" spans="26:36" ht="18" customHeight="1"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</row>
    <row r="93" spans="26:36" ht="18" customHeight="1"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</row>
    <row r="94" spans="26:36" ht="18" customHeight="1"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</row>
    <row r="95" spans="26:36" ht="18" customHeight="1"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</row>
    <row r="96" spans="26:36" ht="18" customHeight="1"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</row>
    <row r="97" spans="26:36" ht="18" customHeight="1"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</row>
    <row r="98" spans="26:36" ht="18" customHeight="1"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</row>
    <row r="99" spans="26:36" ht="18" customHeight="1"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</row>
    <row r="100" spans="26:36" ht="18" customHeight="1"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</row>
    <row r="101" spans="26:36" ht="18" customHeight="1"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</row>
    <row r="102" spans="26:36" ht="18" customHeight="1"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</row>
    <row r="103" spans="26:36" ht="18" customHeight="1"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</row>
    <row r="104" spans="26:36" ht="18" customHeight="1"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</row>
    <row r="105" spans="26:36" ht="18" customHeight="1"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</row>
    <row r="106" spans="26:36" ht="18" customHeight="1"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</row>
    <row r="107" spans="26:36" ht="18" customHeight="1"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</row>
    <row r="108" spans="26:36" ht="18" customHeight="1"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</row>
    <row r="109" spans="26:36" ht="18" customHeight="1"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</row>
    <row r="110" spans="26:36" ht="18" customHeight="1"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</row>
    <row r="111" spans="26:36" ht="18" customHeight="1"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</row>
    <row r="112" spans="26:36" ht="18" customHeight="1"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</row>
    <row r="113" spans="26:36" ht="18" customHeight="1"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</row>
    <row r="114" spans="26:36" ht="18" customHeight="1"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</row>
    <row r="115" spans="26:36" ht="18" customHeight="1"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</row>
    <row r="116" spans="26:36" ht="18" customHeight="1"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</row>
    <row r="117" spans="26:36" ht="18" customHeight="1"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</row>
    <row r="118" spans="26:36" ht="18" customHeight="1"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</row>
    <row r="119" spans="26:36" ht="18" customHeight="1">
      <c r="Z119" s="92"/>
      <c r="AA119" s="92"/>
      <c r="AB119" s="92"/>
      <c r="AC119" s="92"/>
      <c r="AD119" s="92"/>
      <c r="AE119" s="92"/>
      <c r="AF119" s="92"/>
      <c r="AG119" s="92"/>
      <c r="AH119" s="92"/>
      <c r="AI119" s="92"/>
      <c r="AJ119" s="92"/>
    </row>
    <row r="120" spans="26:36" ht="18" customHeight="1"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</row>
    <row r="121" spans="26:36" ht="18" customHeight="1"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</row>
  </sheetData>
  <sheetProtection/>
  <mergeCells count="2">
    <mergeCell ref="L3:P3"/>
    <mergeCell ref="L2:P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119" scale="32" r:id="rId2"/>
  <colBreaks count="1" manualBreakCount="1">
    <brk id="2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L126"/>
  <sheetViews>
    <sheetView zoomScale="50" zoomScaleNormal="50" zoomScalePageLayoutView="0" workbookViewId="0" topLeftCell="A1">
      <pane xSplit="5" ySplit="9" topLeftCell="J28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U69" sqref="U69"/>
    </sheetView>
  </sheetViews>
  <sheetFormatPr defaultColWidth="9.625" defaultRowHeight="18" customHeight="1"/>
  <cols>
    <col min="1" max="1" width="2.25390625" style="1" customWidth="1"/>
    <col min="2" max="2" width="7.25390625" style="16" customWidth="1"/>
    <col min="3" max="3" width="0.875" style="16" customWidth="1"/>
    <col min="4" max="4" width="56.125" style="16" bestFit="1" customWidth="1"/>
    <col min="5" max="5" width="0.875" style="16" customWidth="1"/>
    <col min="6" max="6" width="19.875" style="16" bestFit="1" customWidth="1"/>
    <col min="7" max="7" width="19.375" style="16" bestFit="1" customWidth="1"/>
    <col min="8" max="8" width="18.875" style="16" bestFit="1" customWidth="1"/>
    <col min="9" max="10" width="19.875" style="16" bestFit="1" customWidth="1"/>
    <col min="11" max="11" width="22.375" style="16" bestFit="1" customWidth="1"/>
    <col min="12" max="12" width="26.00390625" style="16" customWidth="1"/>
    <col min="13" max="13" width="20.75390625" style="16" bestFit="1" customWidth="1"/>
    <col min="14" max="14" width="21.375" style="16" bestFit="1" customWidth="1"/>
    <col min="15" max="15" width="22.625" style="16" bestFit="1" customWidth="1"/>
    <col min="16" max="16" width="20.75390625" style="16" bestFit="1" customWidth="1"/>
    <col min="17" max="17" width="19.875" style="16" bestFit="1" customWidth="1"/>
    <col min="18" max="19" width="23.00390625" style="16" bestFit="1" customWidth="1"/>
    <col min="20" max="20" width="20.50390625" style="16" bestFit="1" customWidth="1"/>
    <col min="21" max="21" width="18.875" style="16" customWidth="1"/>
    <col min="22" max="22" width="20.75390625" style="16" customWidth="1"/>
    <col min="23" max="23" width="24.625" style="16" bestFit="1" customWidth="1"/>
    <col min="24" max="24" width="22.375" style="16" bestFit="1" customWidth="1"/>
    <col min="25" max="25" width="23.875" style="1" bestFit="1" customWidth="1"/>
    <col min="26" max="26" width="2.50390625" style="1" customWidth="1"/>
    <col min="27" max="27" width="22.375" style="1" customWidth="1"/>
    <col min="28" max="28" width="1.00390625" style="1" customWidth="1"/>
    <col min="29" max="29" width="20.625" style="1" customWidth="1"/>
    <col min="30" max="30" width="9.625" style="1" customWidth="1"/>
    <col min="31" max="31" width="16.75390625" style="1" customWidth="1"/>
    <col min="32" max="35" width="9.625" style="1" customWidth="1"/>
    <col min="36" max="36" width="10.875" style="1" bestFit="1" customWidth="1"/>
    <col min="37" max="16384" width="9.625" style="1" customWidth="1"/>
  </cols>
  <sheetData>
    <row r="1" spans="6:20" ht="18" customHeight="1">
      <c r="F1" s="20"/>
      <c r="Q1" s="20"/>
      <c r="R1" s="20"/>
      <c r="S1" s="20"/>
      <c r="T1" s="20"/>
    </row>
    <row r="2" spans="2:25" ht="18" customHeight="1">
      <c r="B2" s="33"/>
      <c r="F2" s="34"/>
      <c r="G2" s="34"/>
      <c r="H2" s="34"/>
      <c r="I2" s="34"/>
      <c r="J2" s="34"/>
      <c r="K2" s="34"/>
      <c r="L2" s="34" t="s">
        <v>141</v>
      </c>
      <c r="M2" s="34"/>
      <c r="N2" s="34"/>
      <c r="O2" s="34"/>
      <c r="P2" s="41"/>
      <c r="Q2" s="34"/>
      <c r="R2" s="34"/>
      <c r="S2" s="34"/>
      <c r="T2" s="34"/>
      <c r="U2" s="34"/>
      <c r="V2" s="34"/>
      <c r="W2" s="34"/>
      <c r="X2" s="34"/>
      <c r="Y2" s="7"/>
    </row>
    <row r="3" spans="2:25" ht="18" customHeight="1">
      <c r="B3" s="33"/>
      <c r="F3" s="35"/>
      <c r="G3" s="35"/>
      <c r="H3" s="35"/>
      <c r="I3" s="35"/>
      <c r="J3" s="35"/>
      <c r="K3" s="35"/>
      <c r="L3" s="127" t="s">
        <v>102</v>
      </c>
      <c r="M3" s="127"/>
      <c r="N3" s="127"/>
      <c r="O3" s="35"/>
      <c r="P3" s="35"/>
      <c r="Q3" s="35"/>
      <c r="R3" s="35"/>
      <c r="S3" s="35"/>
      <c r="T3" s="35"/>
      <c r="U3" s="35"/>
      <c r="V3" s="35"/>
      <c r="W3" s="35"/>
      <c r="X3" s="35"/>
      <c r="Y3" s="8"/>
    </row>
    <row r="4" spans="2:30" ht="18" customHeight="1">
      <c r="B4" s="36"/>
      <c r="U4" s="20"/>
      <c r="V4" s="20"/>
      <c r="W4" s="20"/>
      <c r="X4" s="20"/>
      <c r="Y4" s="20"/>
      <c r="Z4" s="16"/>
      <c r="AA4" s="16"/>
      <c r="AB4" s="16"/>
      <c r="AC4" s="16"/>
      <c r="AD4" s="16"/>
    </row>
    <row r="5" spans="2:30" ht="18" customHeight="1">
      <c r="B5" s="36"/>
      <c r="U5" s="20"/>
      <c r="V5" s="20"/>
      <c r="W5" s="20"/>
      <c r="X5" s="20"/>
      <c r="Y5" s="20"/>
      <c r="Z5" s="16"/>
      <c r="AA5" s="16"/>
      <c r="AB5" s="16"/>
      <c r="AC5" s="16"/>
      <c r="AD5" s="16"/>
    </row>
    <row r="6" spans="2:24" s="16" customFormat="1" ht="18" customHeight="1">
      <c r="B6" s="28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7"/>
      <c r="V6" s="57"/>
      <c r="W6" s="57"/>
      <c r="X6" s="57"/>
    </row>
    <row r="7" spans="2:27" s="16" customFormat="1" ht="18" customHeight="1">
      <c r="B7" s="17"/>
      <c r="E7" s="18"/>
      <c r="F7" s="15" t="s">
        <v>61</v>
      </c>
      <c r="G7" s="15" t="s">
        <v>53</v>
      </c>
      <c r="H7" s="15" t="s">
        <v>54</v>
      </c>
      <c r="I7" s="15" t="s">
        <v>55</v>
      </c>
      <c r="J7" s="15" t="s">
        <v>65</v>
      </c>
      <c r="K7" s="15" t="s">
        <v>66</v>
      </c>
      <c r="L7" s="15" t="s">
        <v>56</v>
      </c>
      <c r="M7" s="15" t="s">
        <v>57</v>
      </c>
      <c r="N7" s="15" t="s">
        <v>58</v>
      </c>
      <c r="O7" s="15" t="s">
        <v>60</v>
      </c>
      <c r="P7" s="15" t="s">
        <v>80</v>
      </c>
      <c r="Q7" s="15" t="s">
        <v>107</v>
      </c>
      <c r="R7" s="53" t="s">
        <v>109</v>
      </c>
      <c r="S7" s="15" t="s">
        <v>59</v>
      </c>
      <c r="T7" s="15" t="s">
        <v>62</v>
      </c>
      <c r="U7" s="58" t="s">
        <v>63</v>
      </c>
      <c r="V7" s="58" t="s">
        <v>49</v>
      </c>
      <c r="W7" s="19" t="s">
        <v>122</v>
      </c>
      <c r="X7" s="19" t="s">
        <v>50</v>
      </c>
      <c r="Y7" s="19" t="s">
        <v>50</v>
      </c>
      <c r="AA7" s="16" t="s">
        <v>69</v>
      </c>
    </row>
    <row r="8" spans="2:27" s="16" customFormat="1" ht="18" customHeight="1">
      <c r="B8" s="21"/>
      <c r="E8" s="18"/>
      <c r="F8" s="9" t="s">
        <v>91</v>
      </c>
      <c r="G8" s="9" t="s">
        <v>81</v>
      </c>
      <c r="H8" s="9" t="s">
        <v>82</v>
      </c>
      <c r="I8" s="9" t="s">
        <v>83</v>
      </c>
      <c r="J8" s="9" t="s">
        <v>84</v>
      </c>
      <c r="K8" s="9" t="s">
        <v>85</v>
      </c>
      <c r="L8" s="9" t="s">
        <v>86</v>
      </c>
      <c r="M8" s="9" t="s">
        <v>87</v>
      </c>
      <c r="N8" s="9" t="s">
        <v>88</v>
      </c>
      <c r="O8" s="9" t="s">
        <v>89</v>
      </c>
      <c r="P8" s="9" t="s">
        <v>90</v>
      </c>
      <c r="Q8" s="9" t="s">
        <v>106</v>
      </c>
      <c r="R8" s="9" t="s">
        <v>108</v>
      </c>
      <c r="S8" s="9" t="s">
        <v>99</v>
      </c>
      <c r="T8" s="9" t="s">
        <v>92</v>
      </c>
      <c r="U8" s="59" t="s">
        <v>93</v>
      </c>
      <c r="V8" s="59" t="s">
        <v>94</v>
      </c>
      <c r="W8" s="22" t="s">
        <v>64</v>
      </c>
      <c r="X8" s="22" t="s">
        <v>64</v>
      </c>
      <c r="Y8" s="22" t="s">
        <v>64</v>
      </c>
      <c r="AA8" s="16" t="s">
        <v>70</v>
      </c>
    </row>
    <row r="9" spans="1:38" s="50" customFormat="1" ht="24.75" customHeight="1">
      <c r="A9" s="42"/>
      <c r="B9" s="43" t="s">
        <v>0</v>
      </c>
      <c r="C9" s="44"/>
      <c r="D9" s="45" t="s">
        <v>1</v>
      </c>
      <c r="E9" s="46"/>
      <c r="F9" s="60">
        <f>SUM(F11,F12,F13,F14,F19,F20,F21,F22,F32,F33,F10)</f>
        <v>7645970971</v>
      </c>
      <c r="G9" s="60">
        <f>SUM(G11,G12,G13,G14,G19,G20,G21,G22,G32,G33,G10)</f>
        <v>2200262792</v>
      </c>
      <c r="H9" s="60">
        <f aca="true" t="shared" si="0" ref="H9:T9">SUM(H11,H12,H13,H14,H19,H20,H21,H22,H32,H33,H10)</f>
        <v>1043912965</v>
      </c>
      <c r="I9" s="60">
        <f t="shared" si="0"/>
        <v>3222985504</v>
      </c>
      <c r="J9" s="60">
        <f t="shared" si="0"/>
        <v>6318664616</v>
      </c>
      <c r="K9" s="60">
        <f t="shared" si="0"/>
        <v>60861827683</v>
      </c>
      <c r="L9" s="60">
        <f t="shared" si="0"/>
        <v>284685930890</v>
      </c>
      <c r="M9" s="60">
        <f t="shared" si="0"/>
        <v>14859233775</v>
      </c>
      <c r="N9" s="60">
        <f t="shared" si="0"/>
        <v>28016986426</v>
      </c>
      <c r="O9" s="60">
        <f t="shared" si="0"/>
        <v>2181512308</v>
      </c>
      <c r="P9" s="60">
        <f t="shared" si="0"/>
        <v>46375814177</v>
      </c>
      <c r="Q9" s="60">
        <f t="shared" si="0"/>
        <v>88540000</v>
      </c>
      <c r="R9" s="60">
        <f t="shared" si="0"/>
        <v>2200000000</v>
      </c>
      <c r="S9" s="60">
        <f t="shared" si="0"/>
        <v>246682673272</v>
      </c>
      <c r="T9" s="60">
        <f t="shared" si="0"/>
        <v>7986199794</v>
      </c>
      <c r="U9" s="47">
        <f>SUM(U11,U12,U13,U14,U19,U20,U21,U22,U32,U33,U10)</f>
        <v>647058000</v>
      </c>
      <c r="V9" s="47">
        <f>SUM(V11,V12,V13,V14,V19,V20,V21,V22,V32,V33,V10)</f>
        <v>3252679000</v>
      </c>
      <c r="W9" s="11">
        <f>+SUM(W10:W14,W19:W22)+W32+W33</f>
        <v>0</v>
      </c>
      <c r="X9" s="11">
        <f>+SUM(X10:X14,X19:X22)+X32+X33</f>
        <v>718270252173</v>
      </c>
      <c r="Y9" s="47">
        <f>SUM(Y11,Y12,Y13,Y14,Y19,Y20,Y21,Y22,Y32,Y33,Y10)</f>
        <v>718270252173</v>
      </c>
      <c r="Z9" s="48"/>
      <c r="AA9" s="55">
        <f>SUM(AA11,AA10,AA12,AA13,AA14,AA19,AA20,AA21,AA22,AA33,AA32)</f>
        <v>714370515173</v>
      </c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</row>
    <row r="10" spans="1:38" s="18" customFormat="1" ht="22.5" customHeight="1">
      <c r="A10" s="25"/>
      <c r="B10" s="23" t="s">
        <v>37</v>
      </c>
      <c r="D10" s="24" t="s">
        <v>14</v>
      </c>
      <c r="F10" s="12">
        <v>70386090</v>
      </c>
      <c r="G10" s="12">
        <v>13632792</v>
      </c>
      <c r="H10" s="12">
        <v>68763</v>
      </c>
      <c r="I10" s="12">
        <v>18558182</v>
      </c>
      <c r="J10" s="12">
        <v>10903399</v>
      </c>
      <c r="K10" s="12">
        <v>40857770</v>
      </c>
      <c r="L10" s="12">
        <v>146443871</v>
      </c>
      <c r="M10" s="12">
        <v>3291548</v>
      </c>
      <c r="N10" s="12">
        <v>2040853</v>
      </c>
      <c r="O10" s="12">
        <v>375037</v>
      </c>
      <c r="P10" s="12">
        <v>11858079</v>
      </c>
      <c r="Q10" s="12">
        <v>0</v>
      </c>
      <c r="R10" s="12"/>
      <c r="S10" s="12">
        <v>2146095</v>
      </c>
      <c r="T10" s="12">
        <v>11859449</v>
      </c>
      <c r="U10" s="12"/>
      <c r="V10" s="12"/>
      <c r="W10" s="12">
        <f>+Q10</f>
        <v>0</v>
      </c>
      <c r="X10" s="12">
        <f>+Y10-W10</f>
        <v>332421928</v>
      </c>
      <c r="Y10" s="12">
        <f>SUM(F10:V10)</f>
        <v>332421928</v>
      </c>
      <c r="Z10" s="26"/>
      <c r="AA10" s="5">
        <f>+Y10-V10-U10</f>
        <v>332421928</v>
      </c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</row>
    <row r="11" spans="1:38" s="18" customFormat="1" ht="22.5" customHeight="1">
      <c r="A11" s="25"/>
      <c r="B11" s="23" t="s">
        <v>21</v>
      </c>
      <c r="D11" s="24" t="s">
        <v>22</v>
      </c>
      <c r="F11" s="12">
        <v>4382185</v>
      </c>
      <c r="G11" s="12">
        <v>459691</v>
      </c>
      <c r="H11" s="12">
        <v>247254</v>
      </c>
      <c r="I11" s="12">
        <v>1942855</v>
      </c>
      <c r="J11" s="12">
        <v>6808629</v>
      </c>
      <c r="K11" s="12">
        <v>3414597</v>
      </c>
      <c r="L11" s="12">
        <v>37139872</v>
      </c>
      <c r="M11" s="12">
        <v>2805120</v>
      </c>
      <c r="N11" s="12">
        <v>1810825</v>
      </c>
      <c r="O11" s="12">
        <v>635361</v>
      </c>
      <c r="P11" s="12">
        <v>866883</v>
      </c>
      <c r="Q11" s="12"/>
      <c r="R11" s="12"/>
      <c r="S11" s="12"/>
      <c r="T11" s="12">
        <v>1461449</v>
      </c>
      <c r="U11" s="12">
        <v>772000</v>
      </c>
      <c r="V11" s="12"/>
      <c r="W11" s="12">
        <v>0</v>
      </c>
      <c r="X11" s="12">
        <f aca="true" t="shared" si="1" ref="X11:X64">+Y11-W11</f>
        <v>62746721</v>
      </c>
      <c r="Y11" s="12">
        <f aca="true" t="shared" si="2" ref="Y11:Y64">SUM(F11:V11)</f>
        <v>62746721</v>
      </c>
      <c r="Z11" s="26"/>
      <c r="AA11" s="54">
        <f>+Y11-V11-U11</f>
        <v>61974721</v>
      </c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</row>
    <row r="12" spans="1:38" s="18" customFormat="1" ht="22.5" customHeight="1">
      <c r="A12" s="25"/>
      <c r="B12" s="23" t="s">
        <v>23</v>
      </c>
      <c r="D12" s="24" t="s">
        <v>24</v>
      </c>
      <c r="F12" s="12"/>
      <c r="G12" s="12"/>
      <c r="H12" s="12"/>
      <c r="I12" s="12"/>
      <c r="J12" s="12">
        <v>20000</v>
      </c>
      <c r="K12" s="12">
        <v>0</v>
      </c>
      <c r="L12" s="12">
        <v>1483906241</v>
      </c>
      <c r="M12" s="12"/>
      <c r="N12" s="12">
        <v>0</v>
      </c>
      <c r="O12" s="12"/>
      <c r="P12" s="12"/>
      <c r="Q12" s="12"/>
      <c r="R12" s="12"/>
      <c r="S12" s="12">
        <v>25266450714</v>
      </c>
      <c r="T12" s="12"/>
      <c r="U12" s="12">
        <v>14102000</v>
      </c>
      <c r="V12" s="12"/>
      <c r="W12" s="12">
        <v>0</v>
      </c>
      <c r="X12" s="12">
        <f t="shared" si="1"/>
        <v>26764478955</v>
      </c>
      <c r="Y12" s="12">
        <f t="shared" si="2"/>
        <v>26764478955</v>
      </c>
      <c r="Z12" s="26"/>
      <c r="AA12" s="54">
        <f>+Y12-V12-U12</f>
        <v>26750376955</v>
      </c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</row>
    <row r="13" spans="1:38" s="18" customFormat="1" ht="22.5" customHeight="1">
      <c r="A13" s="25"/>
      <c r="B13" s="23" t="s">
        <v>25</v>
      </c>
      <c r="D13" s="24" t="s">
        <v>26</v>
      </c>
      <c r="F13" s="12">
        <v>508406085</v>
      </c>
      <c r="G13" s="12">
        <v>85389906</v>
      </c>
      <c r="H13" s="12">
        <v>30611022</v>
      </c>
      <c r="I13" s="12">
        <v>32783127</v>
      </c>
      <c r="J13" s="12">
        <v>65314546</v>
      </c>
      <c r="K13" s="12">
        <v>228233304</v>
      </c>
      <c r="L13" s="12">
        <v>2968815788</v>
      </c>
      <c r="M13" s="12">
        <v>306663280</v>
      </c>
      <c r="N13" s="12">
        <v>130688374</v>
      </c>
      <c r="O13" s="12">
        <v>11200787</v>
      </c>
      <c r="P13" s="12">
        <v>82591545</v>
      </c>
      <c r="Q13" s="12"/>
      <c r="R13" s="12"/>
      <c r="S13" s="12">
        <v>7894247501</v>
      </c>
      <c r="T13" s="12">
        <v>77865366</v>
      </c>
      <c r="U13" s="12">
        <v>37449000</v>
      </c>
      <c r="V13" s="12">
        <v>39554000</v>
      </c>
      <c r="W13" s="12">
        <v>0</v>
      </c>
      <c r="X13" s="12">
        <f t="shared" si="1"/>
        <v>12499813631</v>
      </c>
      <c r="Y13" s="12">
        <f t="shared" si="2"/>
        <v>12499813631</v>
      </c>
      <c r="Z13" s="26"/>
      <c r="AA13" s="54">
        <f aca="true" t="shared" si="3" ref="AA13:AA64">+Y13-V13-U13</f>
        <v>12422810631</v>
      </c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</row>
    <row r="14" spans="1:38" s="18" customFormat="1" ht="22.5" customHeight="1">
      <c r="A14" s="25"/>
      <c r="B14" s="23" t="s">
        <v>44</v>
      </c>
      <c r="D14" s="24" t="s">
        <v>2</v>
      </c>
      <c r="F14" s="12">
        <f>SUM(F15,F18)</f>
        <v>5511305000</v>
      </c>
      <c r="G14" s="12">
        <f aca="true" t="shared" si="4" ref="G14:T14">SUM(G15,G18)</f>
        <v>1446532000</v>
      </c>
      <c r="H14" s="12">
        <f t="shared" si="4"/>
        <v>794566000</v>
      </c>
      <c r="I14" s="12">
        <f t="shared" si="4"/>
        <v>2294498000</v>
      </c>
      <c r="J14" s="12">
        <f t="shared" si="4"/>
        <v>2820000000</v>
      </c>
      <c r="K14" s="12">
        <f t="shared" si="4"/>
        <v>24430000000</v>
      </c>
      <c r="L14" s="12">
        <f>SUM(L15,L18)</f>
        <v>109000000000</v>
      </c>
      <c r="M14" s="12">
        <f t="shared" si="4"/>
        <v>2181045000</v>
      </c>
      <c r="N14" s="12">
        <f t="shared" si="4"/>
        <v>2120000000</v>
      </c>
      <c r="O14" s="12">
        <f t="shared" si="4"/>
        <v>1321841000</v>
      </c>
      <c r="P14" s="12">
        <f>SUM(P15,P18)</f>
        <v>21865000000</v>
      </c>
      <c r="Q14" s="12">
        <f>SUM(Q15,Q18)</f>
        <v>88540000</v>
      </c>
      <c r="R14" s="12">
        <f>SUM(R15,R18)</f>
        <v>2200000000</v>
      </c>
      <c r="S14" s="12">
        <f>SUM(S15,S18)</f>
        <v>3202165000</v>
      </c>
      <c r="T14" s="12">
        <f t="shared" si="4"/>
        <v>4352336000</v>
      </c>
      <c r="U14" s="12">
        <f>SUM(U15,U18)</f>
        <v>340349000</v>
      </c>
      <c r="V14" s="12">
        <f>SUM(V15,V18)</f>
        <v>3207974000</v>
      </c>
      <c r="W14" s="12">
        <v>0</v>
      </c>
      <c r="X14" s="12">
        <f t="shared" si="1"/>
        <v>187176151000</v>
      </c>
      <c r="Y14" s="12">
        <f t="shared" si="2"/>
        <v>187176151000</v>
      </c>
      <c r="Z14" s="26"/>
      <c r="AA14" s="5">
        <f>+Y14-V14-U14</f>
        <v>183627828000</v>
      </c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</row>
    <row r="15" spans="1:38" s="18" customFormat="1" ht="22.5" customHeight="1">
      <c r="A15" s="25"/>
      <c r="B15" s="23" t="s">
        <v>20</v>
      </c>
      <c r="D15" s="24" t="s">
        <v>45</v>
      </c>
      <c r="F15" s="12">
        <f>SUM(F16:F17)</f>
        <v>5511305000</v>
      </c>
      <c r="G15" s="12">
        <f aca="true" t="shared" si="5" ref="G15:T15">SUM(G16:G17)</f>
        <v>1446532000</v>
      </c>
      <c r="H15" s="12">
        <f t="shared" si="5"/>
        <v>794566000</v>
      </c>
      <c r="I15" s="12">
        <f t="shared" si="5"/>
        <v>2294498000</v>
      </c>
      <c r="J15" s="12">
        <f t="shared" si="5"/>
        <v>2820000000</v>
      </c>
      <c r="K15" s="12">
        <f t="shared" si="5"/>
        <v>24430000000</v>
      </c>
      <c r="L15" s="12">
        <f>SUM(L16:L17)</f>
        <v>109000000000</v>
      </c>
      <c r="M15" s="12">
        <f t="shared" si="5"/>
        <v>2181045000</v>
      </c>
      <c r="N15" s="12">
        <f t="shared" si="5"/>
        <v>2120000000</v>
      </c>
      <c r="O15" s="12">
        <f t="shared" si="5"/>
        <v>1321841000</v>
      </c>
      <c r="P15" s="12">
        <f t="shared" si="5"/>
        <v>21865000000</v>
      </c>
      <c r="Q15" s="12">
        <f>SUM(Q16:Q17)</f>
        <v>88540000</v>
      </c>
      <c r="R15" s="12">
        <f>SUM(R16:R17)</f>
        <v>2200000000</v>
      </c>
      <c r="S15" s="12">
        <f>SUM(S16:S17)</f>
        <v>3202165000</v>
      </c>
      <c r="T15" s="12">
        <f t="shared" si="5"/>
        <v>4352336000</v>
      </c>
      <c r="U15" s="12">
        <f>SUM(U16:U17)</f>
        <v>340349000</v>
      </c>
      <c r="V15" s="12">
        <f>SUM(V16:V17)</f>
        <v>3207974000</v>
      </c>
      <c r="W15" s="12">
        <v>0</v>
      </c>
      <c r="X15" s="12">
        <f t="shared" si="1"/>
        <v>187176151000</v>
      </c>
      <c r="Y15" s="12">
        <f t="shared" si="2"/>
        <v>187176151000</v>
      </c>
      <c r="Z15" s="26"/>
      <c r="AA15" s="5">
        <f t="shared" si="3"/>
        <v>183627828000</v>
      </c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</row>
    <row r="16" spans="1:38" s="18" customFormat="1" ht="22.5" customHeight="1">
      <c r="A16" s="25"/>
      <c r="B16" s="23"/>
      <c r="D16" s="24" t="s">
        <v>3</v>
      </c>
      <c r="F16" s="12">
        <v>4911305000</v>
      </c>
      <c r="G16" s="12">
        <v>1446532000</v>
      </c>
      <c r="H16" s="12">
        <v>794566000</v>
      </c>
      <c r="I16" s="12">
        <v>2294498000</v>
      </c>
      <c r="J16" s="12">
        <v>2820000000</v>
      </c>
      <c r="K16" s="12">
        <v>4430000000</v>
      </c>
      <c r="L16" s="12">
        <v>29500000000</v>
      </c>
      <c r="M16" s="12">
        <v>2181045000</v>
      </c>
      <c r="N16" s="12">
        <v>2120000000</v>
      </c>
      <c r="O16" s="12">
        <v>1321841000</v>
      </c>
      <c r="P16" s="12">
        <v>1865000000</v>
      </c>
      <c r="Q16" s="12">
        <v>88540000</v>
      </c>
      <c r="R16" s="12">
        <v>2200000000</v>
      </c>
      <c r="S16" s="12">
        <v>3202165000</v>
      </c>
      <c r="T16" s="12">
        <v>4202336000</v>
      </c>
      <c r="U16" s="12">
        <v>340349000</v>
      </c>
      <c r="V16" s="12">
        <v>1664000000</v>
      </c>
      <c r="W16" s="12">
        <v>0</v>
      </c>
      <c r="X16" s="12">
        <f t="shared" si="1"/>
        <v>65382177000</v>
      </c>
      <c r="Y16" s="12">
        <f t="shared" si="2"/>
        <v>65382177000</v>
      </c>
      <c r="Z16" s="26"/>
      <c r="AA16" s="54">
        <f t="shared" si="3"/>
        <v>63377828000</v>
      </c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</row>
    <row r="17" spans="1:38" s="18" customFormat="1" ht="22.5" customHeight="1">
      <c r="A17" s="25"/>
      <c r="B17" s="23"/>
      <c r="D17" s="24" t="s">
        <v>48</v>
      </c>
      <c r="F17" s="12">
        <v>600000000</v>
      </c>
      <c r="G17" s="12">
        <v>0</v>
      </c>
      <c r="H17" s="12">
        <v>0</v>
      </c>
      <c r="I17" s="12">
        <v>0</v>
      </c>
      <c r="J17" s="12">
        <v>0</v>
      </c>
      <c r="K17" s="12">
        <v>20000000000</v>
      </c>
      <c r="L17" s="12">
        <v>79500000000</v>
      </c>
      <c r="M17" s="12">
        <v>0</v>
      </c>
      <c r="N17" s="12">
        <v>0</v>
      </c>
      <c r="O17" s="12">
        <v>0</v>
      </c>
      <c r="P17" s="12">
        <v>20000000000</v>
      </c>
      <c r="Q17" s="12">
        <v>0</v>
      </c>
      <c r="R17" s="12">
        <v>0</v>
      </c>
      <c r="S17" s="12">
        <v>0</v>
      </c>
      <c r="T17" s="12">
        <v>150000000</v>
      </c>
      <c r="U17" s="12"/>
      <c r="V17" s="12">
        <v>1543974000</v>
      </c>
      <c r="W17" s="12">
        <v>0</v>
      </c>
      <c r="X17" s="12">
        <f t="shared" si="1"/>
        <v>121793974000</v>
      </c>
      <c r="Y17" s="12">
        <f t="shared" si="2"/>
        <v>121793974000</v>
      </c>
      <c r="Z17" s="26"/>
      <c r="AA17" s="54">
        <f>+Y17-V17-U17</f>
        <v>120250000000</v>
      </c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</row>
    <row r="18" spans="1:38" s="18" customFormat="1" ht="22.5" customHeight="1">
      <c r="A18" s="25"/>
      <c r="B18" s="23" t="s">
        <v>31</v>
      </c>
      <c r="D18" s="24" t="s">
        <v>46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>
        <v>0</v>
      </c>
      <c r="X18" s="12">
        <f t="shared" si="1"/>
        <v>0</v>
      </c>
      <c r="Y18" s="12">
        <f t="shared" si="2"/>
        <v>0</v>
      </c>
      <c r="Z18" s="26"/>
      <c r="AA18" s="54">
        <f t="shared" si="3"/>
        <v>0</v>
      </c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</row>
    <row r="19" spans="1:38" s="18" customFormat="1" ht="22.5" customHeight="1">
      <c r="A19" s="25"/>
      <c r="B19" s="23" t="s">
        <v>4</v>
      </c>
      <c r="D19" s="24" t="s">
        <v>27</v>
      </c>
      <c r="F19" s="12">
        <v>0</v>
      </c>
      <c r="G19" s="12">
        <v>0</v>
      </c>
      <c r="H19" s="12"/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/>
      <c r="R19" s="12"/>
      <c r="S19" s="12"/>
      <c r="T19" s="12">
        <v>0</v>
      </c>
      <c r="U19" s="12"/>
      <c r="V19" s="12">
        <v>5151000</v>
      </c>
      <c r="W19" s="12">
        <v>0</v>
      </c>
      <c r="X19" s="12">
        <f t="shared" si="1"/>
        <v>5151000</v>
      </c>
      <c r="Y19" s="12">
        <f t="shared" si="2"/>
        <v>5151000</v>
      </c>
      <c r="Z19" s="26"/>
      <c r="AA19" s="5">
        <f t="shared" si="3"/>
        <v>0</v>
      </c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</row>
    <row r="20" spans="1:38" s="18" customFormat="1" ht="22.5" customHeight="1">
      <c r="A20" s="25"/>
      <c r="B20" s="23" t="s">
        <v>71</v>
      </c>
      <c r="D20" s="24" t="s">
        <v>28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>
        <v>0</v>
      </c>
      <c r="X20" s="12">
        <f t="shared" si="1"/>
        <v>0</v>
      </c>
      <c r="Y20" s="12">
        <f t="shared" si="2"/>
        <v>0</v>
      </c>
      <c r="Z20" s="26"/>
      <c r="AA20" s="5">
        <f t="shared" si="3"/>
        <v>0</v>
      </c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</row>
    <row r="21" spans="1:38" s="18" customFormat="1" ht="22.5" customHeight="1">
      <c r="A21" s="25"/>
      <c r="B21" s="23" t="s">
        <v>72</v>
      </c>
      <c r="D21" s="24" t="s">
        <v>29</v>
      </c>
      <c r="F21" s="12">
        <v>839726267</v>
      </c>
      <c r="G21" s="12">
        <v>325788472</v>
      </c>
      <c r="H21" s="12">
        <v>93747164</v>
      </c>
      <c r="I21" s="12">
        <v>471397668</v>
      </c>
      <c r="J21" s="12">
        <v>415806705</v>
      </c>
      <c r="K21" s="12">
        <v>588206401</v>
      </c>
      <c r="L21" s="12">
        <v>5784356829</v>
      </c>
      <c r="M21" s="12">
        <v>362004755</v>
      </c>
      <c r="N21" s="12">
        <v>1593950748</v>
      </c>
      <c r="O21" s="12">
        <v>157850521</v>
      </c>
      <c r="P21" s="12">
        <v>197195085</v>
      </c>
      <c r="Q21" s="12"/>
      <c r="R21" s="12"/>
      <c r="S21" s="12">
        <v>160492159</v>
      </c>
      <c r="T21" s="12">
        <v>647388118</v>
      </c>
      <c r="U21" s="12">
        <v>22463000</v>
      </c>
      <c r="V21" s="12"/>
      <c r="W21" s="12">
        <v>0</v>
      </c>
      <c r="X21" s="12">
        <f t="shared" si="1"/>
        <v>11660373892</v>
      </c>
      <c r="Y21" s="12">
        <f t="shared" si="2"/>
        <v>11660373892</v>
      </c>
      <c r="Z21" s="26"/>
      <c r="AA21" s="54">
        <f t="shared" si="3"/>
        <v>11637910892</v>
      </c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</row>
    <row r="22" spans="1:38" s="18" customFormat="1" ht="22.5" customHeight="1">
      <c r="A22" s="25"/>
      <c r="B22" s="30" t="s">
        <v>73</v>
      </c>
      <c r="C22" s="31"/>
      <c r="D22" s="32" t="s">
        <v>51</v>
      </c>
      <c r="E22" s="31"/>
      <c r="F22" s="14">
        <f>+F23+F24</f>
        <v>0</v>
      </c>
      <c r="G22" s="14">
        <f>+G23+G24</f>
        <v>0</v>
      </c>
      <c r="H22" s="14">
        <f aca="true" t="shared" si="6" ref="H22:W22">+H23+H24</f>
        <v>0</v>
      </c>
      <c r="I22" s="14">
        <f t="shared" si="6"/>
        <v>0</v>
      </c>
      <c r="J22" s="14">
        <f t="shared" si="6"/>
        <v>0</v>
      </c>
      <c r="K22" s="14">
        <f t="shared" si="6"/>
        <v>0</v>
      </c>
      <c r="L22" s="14">
        <f t="shared" si="6"/>
        <v>0</v>
      </c>
      <c r="M22" s="14">
        <f t="shared" si="6"/>
        <v>0</v>
      </c>
      <c r="N22" s="14">
        <f t="shared" si="6"/>
        <v>0</v>
      </c>
      <c r="O22" s="14">
        <f t="shared" si="6"/>
        <v>0</v>
      </c>
      <c r="P22" s="14">
        <f t="shared" si="6"/>
        <v>0</v>
      </c>
      <c r="Q22" s="14">
        <f t="shared" si="6"/>
        <v>0</v>
      </c>
      <c r="R22" s="14">
        <f t="shared" si="6"/>
        <v>0</v>
      </c>
      <c r="S22" s="14">
        <f t="shared" si="6"/>
        <v>133136645160</v>
      </c>
      <c r="T22" s="14">
        <f t="shared" si="6"/>
        <v>0</v>
      </c>
      <c r="U22" s="14">
        <f t="shared" si="6"/>
        <v>0</v>
      </c>
      <c r="V22" s="14">
        <f t="shared" si="6"/>
        <v>0</v>
      </c>
      <c r="W22" s="14">
        <f t="shared" si="6"/>
        <v>0</v>
      </c>
      <c r="X22" s="14">
        <f t="shared" si="1"/>
        <v>133136645160</v>
      </c>
      <c r="Y22" s="14">
        <f t="shared" si="2"/>
        <v>133136645160</v>
      </c>
      <c r="Z22" s="61"/>
      <c r="AA22" s="62">
        <f>+Y22-V22-U22</f>
        <v>133136645160</v>
      </c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</row>
    <row r="23" spans="1:38" s="18" customFormat="1" ht="22.5" customHeight="1">
      <c r="A23" s="25"/>
      <c r="B23" s="27" t="s">
        <v>20</v>
      </c>
      <c r="D23" s="24" t="s">
        <v>110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10524845160</v>
      </c>
      <c r="T23" s="12"/>
      <c r="U23" s="12"/>
      <c r="V23" s="12"/>
      <c r="W23" s="12">
        <v>0</v>
      </c>
      <c r="X23" s="12">
        <f t="shared" si="1"/>
        <v>10524845160</v>
      </c>
      <c r="Y23" s="12">
        <f t="shared" si="2"/>
        <v>10524845160</v>
      </c>
      <c r="Z23" s="26"/>
      <c r="AA23" s="54">
        <f t="shared" si="3"/>
        <v>10524845160</v>
      </c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</row>
    <row r="24" spans="1:38" s="18" customFormat="1" ht="22.5" customHeight="1">
      <c r="A24" s="25"/>
      <c r="B24" s="27" t="s">
        <v>39</v>
      </c>
      <c r="D24" s="24" t="s">
        <v>111</v>
      </c>
      <c r="F24" s="12">
        <f>+SUM(F25:F31)</f>
        <v>0</v>
      </c>
      <c r="G24" s="12">
        <f>+SUM(G25:G31)</f>
        <v>0</v>
      </c>
      <c r="H24" s="12">
        <f aca="true" t="shared" si="7" ref="H24:V24">+SUM(H25:H31)</f>
        <v>0</v>
      </c>
      <c r="I24" s="12">
        <f t="shared" si="7"/>
        <v>0</v>
      </c>
      <c r="J24" s="12">
        <f t="shared" si="7"/>
        <v>0</v>
      </c>
      <c r="K24" s="12">
        <f t="shared" si="7"/>
        <v>0</v>
      </c>
      <c r="L24" s="12">
        <f t="shared" si="7"/>
        <v>0</v>
      </c>
      <c r="M24" s="12">
        <f t="shared" si="7"/>
        <v>0</v>
      </c>
      <c r="N24" s="12">
        <f t="shared" si="7"/>
        <v>0</v>
      </c>
      <c r="O24" s="12">
        <f t="shared" si="7"/>
        <v>0</v>
      </c>
      <c r="P24" s="12">
        <f t="shared" si="7"/>
        <v>0</v>
      </c>
      <c r="Q24" s="12">
        <f t="shared" si="7"/>
        <v>0</v>
      </c>
      <c r="R24" s="12">
        <f t="shared" si="7"/>
        <v>0</v>
      </c>
      <c r="S24" s="12">
        <f t="shared" si="7"/>
        <v>122611800000</v>
      </c>
      <c r="T24" s="12">
        <f t="shared" si="7"/>
        <v>0</v>
      </c>
      <c r="U24" s="12">
        <f t="shared" si="7"/>
        <v>0</v>
      </c>
      <c r="V24" s="12">
        <f t="shared" si="7"/>
        <v>0</v>
      </c>
      <c r="W24" s="12">
        <f>+SUM(W25:W31)</f>
        <v>0</v>
      </c>
      <c r="X24" s="12">
        <f t="shared" si="1"/>
        <v>122611800000</v>
      </c>
      <c r="Y24" s="12">
        <f t="shared" si="2"/>
        <v>122611800000</v>
      </c>
      <c r="Z24" s="26"/>
      <c r="AA24" s="54">
        <f t="shared" si="3"/>
        <v>122611800000</v>
      </c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</row>
    <row r="25" spans="1:38" s="18" customFormat="1" ht="22.5" customHeight="1">
      <c r="A25" s="25"/>
      <c r="B25" s="27"/>
      <c r="D25" s="24" t="s">
        <v>114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>
        <v>87800000000</v>
      </c>
      <c r="T25" s="12"/>
      <c r="U25" s="12"/>
      <c r="V25" s="12"/>
      <c r="W25" s="12">
        <v>0</v>
      </c>
      <c r="X25" s="12">
        <f t="shared" si="1"/>
        <v>87800000000</v>
      </c>
      <c r="Y25" s="12">
        <f t="shared" si="2"/>
        <v>87800000000</v>
      </c>
      <c r="Z25" s="26"/>
      <c r="AA25" s="54">
        <f t="shared" si="3"/>
        <v>87800000000</v>
      </c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</row>
    <row r="26" spans="1:38" s="18" customFormat="1" ht="22.5" customHeight="1">
      <c r="A26" s="25"/>
      <c r="B26" s="27"/>
      <c r="D26" s="24" t="s">
        <v>115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>
        <v>34811800000</v>
      </c>
      <c r="T26" s="12"/>
      <c r="U26" s="12"/>
      <c r="V26" s="12"/>
      <c r="W26" s="12">
        <v>0</v>
      </c>
      <c r="X26" s="12">
        <f t="shared" si="1"/>
        <v>34811800000</v>
      </c>
      <c r="Y26" s="12">
        <f t="shared" si="2"/>
        <v>34811800000</v>
      </c>
      <c r="Z26" s="26"/>
      <c r="AA26" s="54">
        <f t="shared" si="3"/>
        <v>34811800000</v>
      </c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</row>
    <row r="27" spans="1:38" s="18" customFormat="1" ht="22.5" customHeight="1">
      <c r="A27" s="25"/>
      <c r="B27" s="27"/>
      <c r="D27" s="24" t="s">
        <v>116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>
        <v>0</v>
      </c>
      <c r="T27" s="12"/>
      <c r="U27" s="12"/>
      <c r="V27" s="12"/>
      <c r="W27" s="12">
        <v>0</v>
      </c>
      <c r="X27" s="12">
        <f t="shared" si="1"/>
        <v>0</v>
      </c>
      <c r="Y27" s="12">
        <f t="shared" si="2"/>
        <v>0</v>
      </c>
      <c r="Z27" s="26"/>
      <c r="AA27" s="54">
        <f t="shared" si="3"/>
        <v>0</v>
      </c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</row>
    <row r="28" spans="1:38" s="18" customFormat="1" ht="22.5" customHeight="1">
      <c r="A28" s="25"/>
      <c r="B28" s="27"/>
      <c r="D28" s="24" t="s">
        <v>117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>
        <v>0</v>
      </c>
      <c r="T28" s="12"/>
      <c r="U28" s="12"/>
      <c r="V28" s="12"/>
      <c r="W28" s="12">
        <v>0</v>
      </c>
      <c r="X28" s="12">
        <f t="shared" si="1"/>
        <v>0</v>
      </c>
      <c r="Y28" s="12">
        <f t="shared" si="2"/>
        <v>0</v>
      </c>
      <c r="Z28" s="26"/>
      <c r="AA28" s="54">
        <f t="shared" si="3"/>
        <v>0</v>
      </c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</row>
    <row r="29" spans="1:38" s="18" customFormat="1" ht="22.5" customHeight="1">
      <c r="A29" s="25"/>
      <c r="B29" s="27"/>
      <c r="D29" s="24" t="s">
        <v>118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>
        <v>0</v>
      </c>
      <c r="T29" s="12"/>
      <c r="U29" s="12"/>
      <c r="V29" s="12"/>
      <c r="W29" s="12">
        <v>0</v>
      </c>
      <c r="X29" s="12">
        <f t="shared" si="1"/>
        <v>0</v>
      </c>
      <c r="Y29" s="12">
        <f t="shared" si="2"/>
        <v>0</v>
      </c>
      <c r="Z29" s="26"/>
      <c r="AA29" s="54">
        <f t="shared" si="3"/>
        <v>0</v>
      </c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</row>
    <row r="30" spans="1:38" s="18" customFormat="1" ht="22.5" customHeight="1">
      <c r="A30" s="25"/>
      <c r="B30" s="27"/>
      <c r="D30" s="24" t="s">
        <v>119</v>
      </c>
      <c r="F30" s="12"/>
      <c r="G30" s="12">
        <v>0</v>
      </c>
      <c r="H30" s="12"/>
      <c r="I30" s="12"/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/>
      <c r="R30" s="12"/>
      <c r="S30" s="12"/>
      <c r="T30" s="12">
        <v>0</v>
      </c>
      <c r="U30" s="12"/>
      <c r="V30" s="12"/>
      <c r="W30" s="12">
        <f>+SUM(G30:V30)</f>
        <v>0</v>
      </c>
      <c r="X30" s="12">
        <f t="shared" si="1"/>
        <v>0</v>
      </c>
      <c r="Y30" s="12">
        <f t="shared" si="2"/>
        <v>0</v>
      </c>
      <c r="Z30" s="26"/>
      <c r="AA30" s="54">
        <f t="shared" si="3"/>
        <v>0</v>
      </c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</row>
    <row r="31" spans="1:38" s="18" customFormat="1" ht="22.5" customHeight="1">
      <c r="A31" s="25"/>
      <c r="B31" s="27"/>
      <c r="D31" s="24" t="s">
        <v>120</v>
      </c>
      <c r="F31" s="12"/>
      <c r="G31" s="12">
        <v>0</v>
      </c>
      <c r="H31" s="12"/>
      <c r="I31" s="12"/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/>
      <c r="S31" s="12">
        <v>0</v>
      </c>
      <c r="T31" s="12">
        <v>0</v>
      </c>
      <c r="U31" s="12"/>
      <c r="V31" s="12"/>
      <c r="W31" s="12">
        <f>+SUM(G31:V31)</f>
        <v>0</v>
      </c>
      <c r="X31" s="12">
        <f t="shared" si="1"/>
        <v>0</v>
      </c>
      <c r="Y31" s="12">
        <f t="shared" si="2"/>
        <v>0</v>
      </c>
      <c r="Z31" s="26"/>
      <c r="AA31" s="54">
        <f t="shared" si="3"/>
        <v>0</v>
      </c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</row>
    <row r="32" spans="1:38" s="18" customFormat="1" ht="22.5" customHeight="1">
      <c r="A32" s="25"/>
      <c r="B32" s="23">
        <v>14</v>
      </c>
      <c r="D32" s="24" t="s">
        <v>95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>
        <v>0</v>
      </c>
      <c r="X32" s="12">
        <f t="shared" si="1"/>
        <v>0</v>
      </c>
      <c r="Y32" s="12">
        <f t="shared" si="2"/>
        <v>0</v>
      </c>
      <c r="Z32" s="26"/>
      <c r="AA32" s="5">
        <f t="shared" si="3"/>
        <v>0</v>
      </c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</row>
    <row r="33" spans="1:38" s="18" customFormat="1" ht="22.5" customHeight="1">
      <c r="A33" s="25"/>
      <c r="B33" s="23" t="s">
        <v>74</v>
      </c>
      <c r="D33" s="24" t="s">
        <v>5</v>
      </c>
      <c r="F33" s="12">
        <v>711765344</v>
      </c>
      <c r="G33" s="12">
        <v>328459931</v>
      </c>
      <c r="H33" s="12">
        <v>124672762</v>
      </c>
      <c r="I33" s="12">
        <v>403805672</v>
      </c>
      <c r="J33" s="12">
        <v>2999811337</v>
      </c>
      <c r="K33" s="12">
        <v>35571115611</v>
      </c>
      <c r="L33" s="12">
        <v>165265268289</v>
      </c>
      <c r="M33" s="12">
        <v>12003424072</v>
      </c>
      <c r="N33" s="12">
        <v>24168495626</v>
      </c>
      <c r="O33" s="12">
        <v>689609602</v>
      </c>
      <c r="P33" s="12">
        <v>24218302585</v>
      </c>
      <c r="Q33" s="12"/>
      <c r="R33" s="12"/>
      <c r="S33" s="12">
        <v>77020526643</v>
      </c>
      <c r="T33" s="12">
        <v>2895289412</v>
      </c>
      <c r="U33" s="12">
        <v>231923000</v>
      </c>
      <c r="V33" s="12"/>
      <c r="W33" s="12">
        <v>0</v>
      </c>
      <c r="X33" s="12">
        <f t="shared" si="1"/>
        <v>346632469886</v>
      </c>
      <c r="Y33" s="12">
        <f t="shared" si="2"/>
        <v>346632469886</v>
      </c>
      <c r="Z33" s="26"/>
      <c r="AA33" s="54">
        <f t="shared" si="3"/>
        <v>346400546886</v>
      </c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</row>
    <row r="34" spans="1:38" s="50" customFormat="1" ht="24.75" customHeight="1">
      <c r="A34" s="42"/>
      <c r="B34" s="51"/>
      <c r="C34" s="44"/>
      <c r="D34" s="45" t="s">
        <v>6</v>
      </c>
      <c r="E34" s="46"/>
      <c r="F34" s="60">
        <f>SUM(F35,F36,F37,F38,F42,F43,F44,F53,F54,F58,F59,F63,F64)</f>
        <v>6340633752</v>
      </c>
      <c r="G34" s="60">
        <f>SUM(G35,G36,G37,G38,G42,G43,G44,G53,G54,G58,G59,G63,G64)</f>
        <v>2127594856</v>
      </c>
      <c r="H34" s="60">
        <f aca="true" t="shared" si="8" ref="H34:T34">SUM(H35,H36,H37,H38,H42,H43,H44,H53,H54,H58,H59,H63,H64)</f>
        <v>1043012118</v>
      </c>
      <c r="I34" s="60">
        <f t="shared" si="8"/>
        <v>2787696420</v>
      </c>
      <c r="J34" s="60">
        <f t="shared" si="8"/>
        <v>6153905905</v>
      </c>
      <c r="K34" s="60">
        <f t="shared" si="8"/>
        <v>59777802925</v>
      </c>
      <c r="L34" s="60">
        <f t="shared" si="8"/>
        <v>357497673855</v>
      </c>
      <c r="M34" s="60">
        <f t="shared" si="8"/>
        <v>31530682385</v>
      </c>
      <c r="N34" s="60">
        <f t="shared" si="8"/>
        <v>51323443508</v>
      </c>
      <c r="O34" s="60">
        <f t="shared" si="8"/>
        <v>1683189855</v>
      </c>
      <c r="P34" s="60">
        <f t="shared" si="8"/>
        <v>51118567141</v>
      </c>
      <c r="Q34" s="60">
        <f t="shared" si="8"/>
        <v>33940524</v>
      </c>
      <c r="R34" s="60">
        <f t="shared" si="8"/>
        <v>1253259898</v>
      </c>
      <c r="S34" s="60">
        <f t="shared" si="8"/>
        <v>205224002288</v>
      </c>
      <c r="T34" s="60">
        <f t="shared" si="8"/>
        <v>7277153195</v>
      </c>
      <c r="U34" s="47">
        <f>SUM(U35,U36,U37,U38,U42,U43,U44,U53,U54,U58,U59,U63,U64)</f>
        <v>596581000</v>
      </c>
      <c r="V34" s="47">
        <f>SUM(V35,V36,V37,V38,V42,V43,V44,V53,V54,V58,V59,V63,V64)</f>
        <v>4431903000</v>
      </c>
      <c r="W34" s="11">
        <f>SUM(W35,W36,W37,W38,W42,W43,W44,W53,W54,W58,W59,W63,W64)</f>
        <v>0</v>
      </c>
      <c r="X34" s="11">
        <f>SUM(X35,X36,X37,X38,X42,X43,X44,X53,X54,X58,X59,X63,X64)</f>
        <v>790201042625</v>
      </c>
      <c r="Y34" s="47">
        <f t="shared" si="2"/>
        <v>790201042625</v>
      </c>
      <c r="Z34" s="49"/>
      <c r="AA34" s="55">
        <f>SUM(AA35,AA36,AA37,AA38,AA42,AA43,AA44,AA53,AA54,AA58,AA59,AA63,AA64)</f>
        <v>785172558625</v>
      </c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</row>
    <row r="35" spans="1:38" s="18" customFormat="1" ht="22.5" customHeight="1">
      <c r="A35" s="25"/>
      <c r="B35" s="23" t="s">
        <v>7</v>
      </c>
      <c r="D35" s="24" t="s">
        <v>8</v>
      </c>
      <c r="F35" s="12">
        <v>4564362099</v>
      </c>
      <c r="G35" s="12">
        <v>1642187756</v>
      </c>
      <c r="H35" s="12">
        <v>829913065</v>
      </c>
      <c r="I35" s="12">
        <v>2315854667</v>
      </c>
      <c r="J35" s="12">
        <v>3076777437</v>
      </c>
      <c r="K35" s="12">
        <v>4575002466</v>
      </c>
      <c r="L35" s="12">
        <v>31722772621</v>
      </c>
      <c r="M35" s="12">
        <v>2325925357</v>
      </c>
      <c r="N35" s="12">
        <v>1701545666</v>
      </c>
      <c r="O35" s="12">
        <v>1403183090</v>
      </c>
      <c r="P35" s="12">
        <v>2046008205</v>
      </c>
      <c r="Q35" s="12">
        <v>33610579</v>
      </c>
      <c r="R35" s="12">
        <v>1253259898</v>
      </c>
      <c r="S35" s="12">
        <v>3524386719</v>
      </c>
      <c r="T35" s="12">
        <v>4620881164</v>
      </c>
      <c r="U35" s="12">
        <v>426328000</v>
      </c>
      <c r="V35" s="12">
        <v>2523905000</v>
      </c>
      <c r="W35" s="12">
        <v>0</v>
      </c>
      <c r="X35" s="12">
        <f t="shared" si="1"/>
        <v>68585903789</v>
      </c>
      <c r="Y35" s="12">
        <f t="shared" si="2"/>
        <v>68585903789</v>
      </c>
      <c r="Z35" s="26"/>
      <c r="AA35" s="54">
        <f t="shared" si="3"/>
        <v>65635670789</v>
      </c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</row>
    <row r="36" spans="1:38" s="18" customFormat="1" ht="22.5" customHeight="1">
      <c r="A36" s="25"/>
      <c r="B36" s="23" t="s">
        <v>9</v>
      </c>
      <c r="D36" s="24" t="s">
        <v>10</v>
      </c>
      <c r="F36" s="12">
        <v>858964333</v>
      </c>
      <c r="G36" s="12">
        <v>36437266</v>
      </c>
      <c r="H36" s="12">
        <v>37106547</v>
      </c>
      <c r="I36" s="12">
        <v>73429208</v>
      </c>
      <c r="J36" s="12">
        <v>190802950</v>
      </c>
      <c r="K36" s="12">
        <v>298527623</v>
      </c>
      <c r="L36" s="12">
        <v>3656232736</v>
      </c>
      <c r="M36" s="12">
        <v>214408255</v>
      </c>
      <c r="N36" s="12">
        <v>75059816</v>
      </c>
      <c r="O36" s="12">
        <v>50523004</v>
      </c>
      <c r="P36" s="12">
        <v>185393937</v>
      </c>
      <c r="Q36" s="12">
        <v>329945</v>
      </c>
      <c r="R36" s="12">
        <v>0</v>
      </c>
      <c r="S36" s="12">
        <v>251863547</v>
      </c>
      <c r="T36" s="12">
        <v>297498434</v>
      </c>
      <c r="U36" s="12">
        <v>25145000</v>
      </c>
      <c r="V36" s="12">
        <v>369433000</v>
      </c>
      <c r="W36" s="12">
        <v>0</v>
      </c>
      <c r="X36" s="12">
        <f t="shared" si="1"/>
        <v>6621155601</v>
      </c>
      <c r="Y36" s="12">
        <f t="shared" si="2"/>
        <v>6621155601</v>
      </c>
      <c r="Z36" s="26"/>
      <c r="AA36" s="54">
        <f t="shared" si="3"/>
        <v>6226577601</v>
      </c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</row>
    <row r="37" spans="1:38" s="18" customFormat="1" ht="22.5" customHeight="1">
      <c r="A37" s="25"/>
      <c r="B37" s="23" t="s">
        <v>11</v>
      </c>
      <c r="D37" s="24" t="s">
        <v>52</v>
      </c>
      <c r="F37" s="12">
        <v>203653941</v>
      </c>
      <c r="G37" s="12">
        <v>63265566</v>
      </c>
      <c r="H37" s="12">
        <v>87151431</v>
      </c>
      <c r="I37" s="12">
        <v>49715488</v>
      </c>
      <c r="J37" s="12">
        <v>119046760</v>
      </c>
      <c r="K37" s="12">
        <v>114742777</v>
      </c>
      <c r="L37" s="12">
        <v>1442047736</v>
      </c>
      <c r="M37" s="12">
        <v>161243403</v>
      </c>
      <c r="N37" s="12">
        <v>38843900</v>
      </c>
      <c r="O37" s="12"/>
      <c r="P37" s="12">
        <v>3084467</v>
      </c>
      <c r="Q37" s="12"/>
      <c r="R37" s="12"/>
      <c r="S37" s="12">
        <v>21080121</v>
      </c>
      <c r="T37" s="12">
        <v>133918691</v>
      </c>
      <c r="U37" s="12">
        <v>88747000</v>
      </c>
      <c r="V37" s="12"/>
      <c r="W37" s="12">
        <v>0</v>
      </c>
      <c r="X37" s="12">
        <f t="shared" si="1"/>
        <v>2526541281</v>
      </c>
      <c r="Y37" s="12">
        <f t="shared" si="2"/>
        <v>2526541281</v>
      </c>
      <c r="Z37" s="26"/>
      <c r="AA37" s="54">
        <f t="shared" si="3"/>
        <v>2437794281</v>
      </c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</row>
    <row r="38" spans="1:38" s="18" customFormat="1" ht="22.5" customHeight="1">
      <c r="A38" s="25"/>
      <c r="B38" s="30" t="s">
        <v>12</v>
      </c>
      <c r="C38" s="31"/>
      <c r="D38" s="32" t="s">
        <v>14</v>
      </c>
      <c r="E38" s="31"/>
      <c r="F38" s="14">
        <f>+SUM(F39:F41)</f>
        <v>0</v>
      </c>
      <c r="G38" s="14">
        <f>+SUM(G39:G41)</f>
        <v>84376454</v>
      </c>
      <c r="H38" s="14">
        <f aca="true" t="shared" si="9" ref="H38:Z38">+SUM(H39:H41)</f>
        <v>0</v>
      </c>
      <c r="I38" s="14">
        <f t="shared" si="9"/>
        <v>0</v>
      </c>
      <c r="J38" s="14">
        <f t="shared" si="9"/>
        <v>0</v>
      </c>
      <c r="K38" s="14">
        <f t="shared" si="9"/>
        <v>0</v>
      </c>
      <c r="L38" s="14">
        <f t="shared" si="9"/>
        <v>0</v>
      </c>
      <c r="M38" s="14">
        <f t="shared" si="9"/>
        <v>0</v>
      </c>
      <c r="N38" s="14">
        <f t="shared" si="9"/>
        <v>0</v>
      </c>
      <c r="O38" s="14">
        <f t="shared" si="9"/>
        <v>0</v>
      </c>
      <c r="P38" s="14">
        <f t="shared" si="9"/>
        <v>0</v>
      </c>
      <c r="Q38" s="14">
        <f t="shared" si="9"/>
        <v>0</v>
      </c>
      <c r="R38" s="14">
        <f t="shared" si="9"/>
        <v>0</v>
      </c>
      <c r="S38" s="14">
        <f t="shared" si="9"/>
        <v>0</v>
      </c>
      <c r="T38" s="14">
        <f t="shared" si="9"/>
        <v>0</v>
      </c>
      <c r="U38" s="14">
        <f t="shared" si="9"/>
        <v>0</v>
      </c>
      <c r="V38" s="14">
        <f t="shared" si="9"/>
        <v>0</v>
      </c>
      <c r="W38" s="14">
        <f>+SUM(W39:W41)</f>
        <v>0</v>
      </c>
      <c r="X38" s="14">
        <f t="shared" si="1"/>
        <v>84376454</v>
      </c>
      <c r="Y38" s="14">
        <f t="shared" si="2"/>
        <v>84376454</v>
      </c>
      <c r="Z38" s="14">
        <f t="shared" si="9"/>
        <v>0</v>
      </c>
      <c r="AA38" s="54">
        <f t="shared" si="3"/>
        <v>84376454</v>
      </c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</row>
    <row r="39" spans="1:38" s="18" customFormat="1" ht="22.5" customHeight="1">
      <c r="A39" s="25"/>
      <c r="B39" s="27" t="s">
        <v>20</v>
      </c>
      <c r="D39" s="24" t="s">
        <v>110</v>
      </c>
      <c r="F39" s="12"/>
      <c r="G39" s="12">
        <v>84376454</v>
      </c>
      <c r="H39" s="12"/>
      <c r="I39" s="12"/>
      <c r="J39" s="12"/>
      <c r="K39" s="12"/>
      <c r="L39" s="12">
        <v>0</v>
      </c>
      <c r="M39" s="12"/>
      <c r="N39" s="12"/>
      <c r="O39" s="12"/>
      <c r="P39" s="12">
        <v>0</v>
      </c>
      <c r="Q39" s="12"/>
      <c r="R39" s="12"/>
      <c r="S39" s="12"/>
      <c r="T39" s="12">
        <v>0</v>
      </c>
      <c r="U39" s="12"/>
      <c r="V39" s="12"/>
      <c r="W39" s="12">
        <v>0</v>
      </c>
      <c r="X39" s="12">
        <f t="shared" si="1"/>
        <v>84376454</v>
      </c>
      <c r="Y39" s="12">
        <f t="shared" si="2"/>
        <v>84376454</v>
      </c>
      <c r="Z39" s="26"/>
      <c r="AA39" s="54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</row>
    <row r="40" spans="1:38" s="18" customFormat="1" ht="22.5" customHeight="1">
      <c r="A40" s="25"/>
      <c r="B40" s="27" t="s">
        <v>39</v>
      </c>
      <c r="D40" s="24" t="s">
        <v>111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>
        <v>0</v>
      </c>
      <c r="S40" s="12"/>
      <c r="T40" s="12"/>
      <c r="U40" s="12"/>
      <c r="V40" s="12"/>
      <c r="W40" s="12">
        <f>+R40</f>
        <v>0</v>
      </c>
      <c r="X40" s="12">
        <f t="shared" si="1"/>
        <v>0</v>
      </c>
      <c r="Y40" s="12">
        <f t="shared" si="2"/>
        <v>0</v>
      </c>
      <c r="Z40" s="26"/>
      <c r="AA40" s="54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</row>
    <row r="41" spans="1:38" s="18" customFormat="1" ht="22.5" customHeight="1">
      <c r="A41" s="25"/>
      <c r="B41" s="27" t="s">
        <v>31</v>
      </c>
      <c r="D41" s="24" t="s">
        <v>112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v>0</v>
      </c>
      <c r="R41" s="12"/>
      <c r="S41" s="12"/>
      <c r="T41" s="12"/>
      <c r="U41" s="12"/>
      <c r="V41" s="12"/>
      <c r="W41" s="12">
        <v>0</v>
      </c>
      <c r="X41" s="12">
        <f t="shared" si="1"/>
        <v>0</v>
      </c>
      <c r="Y41" s="12">
        <f t="shared" si="2"/>
        <v>0</v>
      </c>
      <c r="Z41" s="26"/>
      <c r="AA41" s="54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</row>
    <row r="42" spans="1:38" s="18" customFormat="1" ht="22.5" customHeight="1">
      <c r="A42" s="25"/>
      <c r="B42" s="23" t="s">
        <v>13</v>
      </c>
      <c r="D42" s="24" t="s">
        <v>30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/>
      <c r="R42" s="12"/>
      <c r="S42" s="12">
        <v>0</v>
      </c>
      <c r="T42" s="12">
        <v>0</v>
      </c>
      <c r="U42" s="12">
        <v>10446000</v>
      </c>
      <c r="V42" s="12"/>
      <c r="W42" s="12">
        <v>0</v>
      </c>
      <c r="X42" s="12">
        <f t="shared" si="1"/>
        <v>10446000</v>
      </c>
      <c r="Y42" s="12">
        <f t="shared" si="2"/>
        <v>10446000</v>
      </c>
      <c r="Z42" s="26"/>
      <c r="AA42" s="5">
        <f t="shared" si="3"/>
        <v>0</v>
      </c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</row>
    <row r="43" spans="1:38" s="18" customFormat="1" ht="22.5" customHeight="1">
      <c r="A43" s="25"/>
      <c r="B43" s="23" t="s">
        <v>75</v>
      </c>
      <c r="D43" s="24" t="s">
        <v>67</v>
      </c>
      <c r="F43" s="12"/>
      <c r="G43" s="12">
        <v>1940848</v>
      </c>
      <c r="H43" s="12"/>
      <c r="I43" s="12"/>
      <c r="J43" s="12"/>
      <c r="K43" s="12">
        <v>2759666</v>
      </c>
      <c r="L43" s="12"/>
      <c r="M43" s="12"/>
      <c r="N43" s="12"/>
      <c r="O43" s="12"/>
      <c r="P43" s="12"/>
      <c r="Q43" s="12"/>
      <c r="R43" s="12"/>
      <c r="S43" s="12">
        <v>24413415694</v>
      </c>
      <c r="T43" s="12"/>
      <c r="U43" s="12"/>
      <c r="V43" s="12"/>
      <c r="W43" s="12">
        <v>0</v>
      </c>
      <c r="X43" s="12">
        <f t="shared" si="1"/>
        <v>24418116208</v>
      </c>
      <c r="Y43" s="12">
        <f t="shared" si="2"/>
        <v>24418116208</v>
      </c>
      <c r="Z43" s="26"/>
      <c r="AA43" s="54">
        <f t="shared" si="3"/>
        <v>24418116208</v>
      </c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</row>
    <row r="44" spans="1:38" s="16" customFormat="1" ht="22.5" customHeight="1">
      <c r="A44" s="25"/>
      <c r="B44" s="23" t="s">
        <v>76</v>
      </c>
      <c r="C44" s="18"/>
      <c r="D44" s="29" t="s">
        <v>68</v>
      </c>
      <c r="E44" s="18"/>
      <c r="F44" s="12">
        <f>SUM(F45:F51)</f>
        <v>52858163</v>
      </c>
      <c r="G44" s="12">
        <f aca="true" t="shared" si="10" ref="G44:V44">SUM(G45:G51)</f>
        <v>119800</v>
      </c>
      <c r="H44" s="12">
        <f t="shared" si="10"/>
        <v>0</v>
      </c>
      <c r="I44" s="12">
        <f t="shared" si="10"/>
        <v>23728759</v>
      </c>
      <c r="J44" s="12">
        <f t="shared" si="10"/>
        <v>581153</v>
      </c>
      <c r="K44" s="12">
        <f t="shared" si="10"/>
        <v>30519488</v>
      </c>
      <c r="L44" s="12">
        <f t="shared" si="10"/>
        <v>2947717</v>
      </c>
      <c r="M44" s="12">
        <f t="shared" si="10"/>
        <v>7688550</v>
      </c>
      <c r="N44" s="12">
        <f t="shared" si="10"/>
        <v>0</v>
      </c>
      <c r="O44" s="12">
        <f t="shared" si="10"/>
        <v>1821691</v>
      </c>
      <c r="P44" s="12">
        <f t="shared" si="10"/>
        <v>20856887</v>
      </c>
      <c r="Q44" s="12">
        <f>SUM(Q45:Q51)</f>
        <v>0</v>
      </c>
      <c r="R44" s="12">
        <f>SUM(R45:R51)</f>
        <v>0</v>
      </c>
      <c r="S44" s="12">
        <f t="shared" si="10"/>
        <v>4274311</v>
      </c>
      <c r="T44" s="12">
        <f t="shared" si="10"/>
        <v>13867060</v>
      </c>
      <c r="U44" s="12">
        <f t="shared" si="10"/>
        <v>584000</v>
      </c>
      <c r="V44" s="12">
        <f t="shared" si="10"/>
        <v>1190000</v>
      </c>
      <c r="W44" s="12">
        <v>0</v>
      </c>
      <c r="X44" s="12">
        <f t="shared" si="1"/>
        <v>161037579</v>
      </c>
      <c r="Y44" s="12">
        <f t="shared" si="2"/>
        <v>161037579</v>
      </c>
      <c r="Z44" s="6"/>
      <c r="AA44" s="5">
        <f t="shared" si="3"/>
        <v>159263579</v>
      </c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</row>
    <row r="45" spans="1:38" s="18" customFormat="1" ht="22.5" customHeight="1">
      <c r="A45" s="25"/>
      <c r="B45" s="39" t="s">
        <v>20</v>
      </c>
      <c r="C45" s="37"/>
      <c r="D45" s="40" t="s">
        <v>38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>
        <v>0</v>
      </c>
      <c r="X45" s="13">
        <f t="shared" si="1"/>
        <v>0</v>
      </c>
      <c r="Y45" s="13">
        <f t="shared" si="2"/>
        <v>0</v>
      </c>
      <c r="Z45" s="26"/>
      <c r="AA45" s="5">
        <f t="shared" si="3"/>
        <v>0</v>
      </c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</row>
    <row r="46" spans="1:38" s="18" customFormat="1" ht="22.5" customHeight="1">
      <c r="A46" s="25"/>
      <c r="B46" s="27" t="s">
        <v>39</v>
      </c>
      <c r="D46" s="24" t="s">
        <v>98</v>
      </c>
      <c r="F46" s="12"/>
      <c r="G46" s="12"/>
      <c r="H46" s="12"/>
      <c r="I46" s="12"/>
      <c r="J46" s="12"/>
      <c r="K46" s="12">
        <v>0</v>
      </c>
      <c r="L46" s="12"/>
      <c r="M46" s="12"/>
      <c r="N46" s="12">
        <v>0</v>
      </c>
      <c r="O46" s="12"/>
      <c r="P46" s="12">
        <v>0</v>
      </c>
      <c r="Q46" s="12"/>
      <c r="R46" s="12"/>
      <c r="S46" s="12"/>
      <c r="T46" s="12"/>
      <c r="U46" s="12"/>
      <c r="V46" s="12"/>
      <c r="W46" s="12">
        <v>0</v>
      </c>
      <c r="X46" s="12">
        <f t="shared" si="1"/>
        <v>0</v>
      </c>
      <c r="Y46" s="12">
        <f t="shared" si="2"/>
        <v>0</v>
      </c>
      <c r="Z46" s="26"/>
      <c r="AA46" s="5">
        <f t="shared" si="3"/>
        <v>0</v>
      </c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</row>
    <row r="47" spans="1:38" s="18" customFormat="1" ht="22.5" customHeight="1">
      <c r="A47" s="25"/>
      <c r="B47" s="27" t="s">
        <v>31</v>
      </c>
      <c r="D47" s="24" t="s">
        <v>33</v>
      </c>
      <c r="F47" s="12">
        <v>0</v>
      </c>
      <c r="G47" s="12">
        <v>0</v>
      </c>
      <c r="H47" s="12"/>
      <c r="I47" s="12">
        <v>23431099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/>
      <c r="R47" s="12"/>
      <c r="S47" s="12">
        <v>0</v>
      </c>
      <c r="T47" s="12">
        <v>0</v>
      </c>
      <c r="U47" s="12"/>
      <c r="V47" s="12"/>
      <c r="W47" s="12">
        <v>0</v>
      </c>
      <c r="X47" s="12">
        <f t="shared" si="1"/>
        <v>23431099</v>
      </c>
      <c r="Y47" s="12">
        <f t="shared" si="2"/>
        <v>23431099</v>
      </c>
      <c r="Z47" s="26"/>
      <c r="AA47" s="54">
        <f t="shared" si="3"/>
        <v>23431099</v>
      </c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</row>
    <row r="48" spans="1:38" s="18" customFormat="1" ht="22.5" customHeight="1">
      <c r="A48" s="25"/>
      <c r="B48" s="27" t="s">
        <v>32</v>
      </c>
      <c r="D48" s="24" t="s">
        <v>34</v>
      </c>
      <c r="F48" s="12">
        <v>0</v>
      </c>
      <c r="G48" s="12">
        <v>0</v>
      </c>
      <c r="H48" s="12">
        <v>0</v>
      </c>
      <c r="I48" s="12">
        <v>0</v>
      </c>
      <c r="J48" s="12">
        <v>248413</v>
      </c>
      <c r="K48" s="12">
        <v>178493</v>
      </c>
      <c r="L48" s="12">
        <v>999600</v>
      </c>
      <c r="M48" s="12"/>
      <c r="N48" s="12">
        <v>0</v>
      </c>
      <c r="O48" s="12">
        <v>0</v>
      </c>
      <c r="P48" s="12">
        <v>442675</v>
      </c>
      <c r="Q48" s="12"/>
      <c r="R48" s="12"/>
      <c r="S48" s="12">
        <v>0</v>
      </c>
      <c r="T48" s="12">
        <v>2150014</v>
      </c>
      <c r="U48" s="12">
        <v>413000</v>
      </c>
      <c r="V48" s="12">
        <v>1190000</v>
      </c>
      <c r="W48" s="12">
        <v>0</v>
      </c>
      <c r="X48" s="12">
        <f t="shared" si="1"/>
        <v>5622195</v>
      </c>
      <c r="Y48" s="12">
        <f t="shared" si="2"/>
        <v>5622195</v>
      </c>
      <c r="Z48" s="26"/>
      <c r="AA48" s="54">
        <f t="shared" si="3"/>
        <v>4019195</v>
      </c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</row>
    <row r="49" spans="1:38" s="18" customFormat="1" ht="22.5" customHeight="1">
      <c r="A49" s="25"/>
      <c r="B49" s="27" t="s">
        <v>37</v>
      </c>
      <c r="D49" s="24" t="s">
        <v>47</v>
      </c>
      <c r="F49" s="12">
        <v>1119195</v>
      </c>
      <c r="G49" s="12"/>
      <c r="H49" s="12">
        <v>0</v>
      </c>
      <c r="I49" s="12"/>
      <c r="J49" s="12">
        <v>332740</v>
      </c>
      <c r="K49" s="12">
        <v>30340995</v>
      </c>
      <c r="L49" s="12">
        <v>1948117</v>
      </c>
      <c r="M49" s="12">
        <v>1329528</v>
      </c>
      <c r="N49" s="12"/>
      <c r="O49" s="12">
        <v>0</v>
      </c>
      <c r="P49" s="12">
        <v>20414212</v>
      </c>
      <c r="Q49" s="12"/>
      <c r="R49" s="12"/>
      <c r="S49" s="12">
        <v>0</v>
      </c>
      <c r="T49" s="12">
        <v>700434</v>
      </c>
      <c r="U49" s="12">
        <v>171000</v>
      </c>
      <c r="V49" s="12"/>
      <c r="W49" s="12">
        <v>0</v>
      </c>
      <c r="X49" s="12">
        <f t="shared" si="1"/>
        <v>56356221</v>
      </c>
      <c r="Y49" s="12">
        <f t="shared" si="2"/>
        <v>56356221</v>
      </c>
      <c r="Z49" s="26"/>
      <c r="AA49" s="54">
        <f t="shared" si="3"/>
        <v>56185221</v>
      </c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</row>
    <row r="50" spans="1:38" s="18" customFormat="1" ht="22.5" customHeight="1">
      <c r="A50" s="25"/>
      <c r="B50" s="27" t="s">
        <v>21</v>
      </c>
      <c r="D50" s="24" t="s">
        <v>36</v>
      </c>
      <c r="F50" s="12">
        <v>0</v>
      </c>
      <c r="G50" s="12">
        <v>0</v>
      </c>
      <c r="H50" s="12">
        <v>0</v>
      </c>
      <c r="I50" s="12"/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1821691</v>
      </c>
      <c r="P50" s="12">
        <v>0</v>
      </c>
      <c r="Q50" s="12"/>
      <c r="R50" s="12"/>
      <c r="S50" s="12">
        <v>179597</v>
      </c>
      <c r="T50" s="12">
        <v>11016612</v>
      </c>
      <c r="U50" s="12">
        <v>0</v>
      </c>
      <c r="V50" s="12"/>
      <c r="W50" s="12">
        <v>0</v>
      </c>
      <c r="X50" s="12">
        <f t="shared" si="1"/>
        <v>13017900</v>
      </c>
      <c r="Y50" s="12">
        <f t="shared" si="2"/>
        <v>13017900</v>
      </c>
      <c r="Z50" s="26"/>
      <c r="AA50" s="54">
        <f t="shared" si="3"/>
        <v>13017900</v>
      </c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</row>
    <row r="51" spans="1:38" s="18" customFormat="1" ht="22.5" customHeight="1">
      <c r="A51" s="25"/>
      <c r="B51" s="27" t="s">
        <v>23</v>
      </c>
      <c r="D51" s="24" t="s">
        <v>35</v>
      </c>
      <c r="F51" s="12">
        <v>51738968</v>
      </c>
      <c r="G51" s="12">
        <v>119800</v>
      </c>
      <c r="H51" s="12">
        <v>0</v>
      </c>
      <c r="I51" s="12">
        <v>297660</v>
      </c>
      <c r="J51" s="12">
        <v>0</v>
      </c>
      <c r="K51" s="12">
        <v>0</v>
      </c>
      <c r="L51" s="12">
        <v>0</v>
      </c>
      <c r="M51" s="12">
        <v>6359022</v>
      </c>
      <c r="N51" s="12">
        <v>0</v>
      </c>
      <c r="O51" s="12">
        <v>0</v>
      </c>
      <c r="P51" s="12">
        <v>0</v>
      </c>
      <c r="Q51" s="12"/>
      <c r="R51" s="12"/>
      <c r="S51" s="12">
        <v>4094714</v>
      </c>
      <c r="T51" s="12">
        <v>0</v>
      </c>
      <c r="U51" s="12">
        <v>0</v>
      </c>
      <c r="V51" s="12"/>
      <c r="W51" s="12">
        <v>0</v>
      </c>
      <c r="X51" s="12">
        <f t="shared" si="1"/>
        <v>62610164</v>
      </c>
      <c r="Y51" s="12">
        <f t="shared" si="2"/>
        <v>62610164</v>
      </c>
      <c r="Z51" s="26"/>
      <c r="AA51" s="54">
        <f t="shared" si="3"/>
        <v>62610164</v>
      </c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</row>
    <row r="52" spans="1:38" s="18" customFormat="1" ht="22.5" customHeight="1">
      <c r="A52" s="25"/>
      <c r="B52" s="27" t="s">
        <v>96</v>
      </c>
      <c r="D52" s="24" t="s">
        <v>97</v>
      </c>
      <c r="F52" s="12"/>
      <c r="G52" s="12"/>
      <c r="H52" s="12"/>
      <c r="I52" s="12"/>
      <c r="J52" s="12"/>
      <c r="K52" s="12"/>
      <c r="L52" s="12"/>
      <c r="M52" s="12">
        <v>0</v>
      </c>
      <c r="N52" s="12"/>
      <c r="O52" s="12"/>
      <c r="P52" s="12"/>
      <c r="Q52" s="12"/>
      <c r="R52" s="12"/>
      <c r="S52" s="12"/>
      <c r="T52" s="12"/>
      <c r="U52" s="12"/>
      <c r="V52" s="12"/>
      <c r="W52" s="12">
        <v>0</v>
      </c>
      <c r="X52" s="12">
        <f t="shared" si="1"/>
        <v>0</v>
      </c>
      <c r="Y52" s="12">
        <f t="shared" si="2"/>
        <v>0</v>
      </c>
      <c r="Z52" s="26"/>
      <c r="AA52" s="5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</row>
    <row r="53" spans="1:38" s="18" customFormat="1" ht="22.5" customHeight="1">
      <c r="A53" s="25"/>
      <c r="B53" s="30">
        <v>30</v>
      </c>
      <c r="C53" s="31"/>
      <c r="D53" s="32" t="s">
        <v>100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2">
        <v>0</v>
      </c>
      <c r="X53" s="12">
        <f t="shared" si="1"/>
        <v>0</v>
      </c>
      <c r="Y53" s="12">
        <f t="shared" si="2"/>
        <v>0</v>
      </c>
      <c r="Z53" s="26"/>
      <c r="AA53" s="5">
        <f t="shared" si="3"/>
        <v>0</v>
      </c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</row>
    <row r="54" spans="1:38" ht="22.5" customHeight="1">
      <c r="A54" s="3"/>
      <c r="B54" s="30" t="s">
        <v>77</v>
      </c>
      <c r="C54" s="31"/>
      <c r="D54" s="32" t="s">
        <v>15</v>
      </c>
      <c r="E54" s="18"/>
      <c r="F54" s="14">
        <f>SUM(F55:F57)</f>
        <v>0</v>
      </c>
      <c r="G54" s="14">
        <f>SUM(G55:G57)</f>
        <v>12197400</v>
      </c>
      <c r="H54" s="14">
        <f aca="true" t="shared" si="11" ref="H54:V54">SUM(H55:H57)</f>
        <v>0</v>
      </c>
      <c r="I54" s="14">
        <f t="shared" si="11"/>
        <v>0</v>
      </c>
      <c r="J54" s="14">
        <f t="shared" si="11"/>
        <v>519417150</v>
      </c>
      <c r="K54" s="14">
        <f>SUM(K55:K57)</f>
        <v>21339974880</v>
      </c>
      <c r="L54" s="14">
        <f>SUM(L55:L57)</f>
        <v>138456687592</v>
      </c>
      <c r="M54" s="14">
        <f>SUM(M55:M57)</f>
        <v>18996634219</v>
      </c>
      <c r="N54" s="14">
        <f t="shared" si="11"/>
        <v>26801254258</v>
      </c>
      <c r="O54" s="14">
        <f t="shared" si="11"/>
        <v>35462000</v>
      </c>
      <c r="P54" s="14">
        <f t="shared" si="11"/>
        <v>29583552001</v>
      </c>
      <c r="Q54" s="14">
        <f>SUM(Q55:Q57)</f>
        <v>0</v>
      </c>
      <c r="R54" s="14">
        <f>SUM(R55:R57)</f>
        <v>0</v>
      </c>
      <c r="S54" s="14">
        <f>SUM(S55:S57)</f>
        <v>31263031202</v>
      </c>
      <c r="T54" s="14">
        <f t="shared" si="11"/>
        <v>11571240</v>
      </c>
      <c r="U54" s="14">
        <f t="shared" si="11"/>
        <v>0</v>
      </c>
      <c r="V54" s="14">
        <f t="shared" si="11"/>
        <v>0</v>
      </c>
      <c r="W54" s="52">
        <v>0</v>
      </c>
      <c r="X54" s="52">
        <f t="shared" si="1"/>
        <v>267019781942</v>
      </c>
      <c r="Y54" s="52">
        <f t="shared" si="2"/>
        <v>267019781942</v>
      </c>
      <c r="Z54" s="2"/>
      <c r="AA54" s="5">
        <f t="shared" si="3"/>
        <v>267019781942</v>
      </c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 s="18" customFormat="1" ht="22.5" customHeight="1">
      <c r="A55" s="25"/>
      <c r="B55" s="27" t="s">
        <v>20</v>
      </c>
      <c r="D55" s="24" t="s">
        <v>42</v>
      </c>
      <c r="F55" s="12"/>
      <c r="G55" s="12">
        <v>12197400</v>
      </c>
      <c r="H55" s="12"/>
      <c r="I55" s="12"/>
      <c r="J55" s="12">
        <v>0</v>
      </c>
      <c r="K55" s="12">
        <v>198775790</v>
      </c>
      <c r="L55" s="12">
        <v>691147930</v>
      </c>
      <c r="M55" s="12">
        <v>137781771</v>
      </c>
      <c r="N55" s="12">
        <v>0</v>
      </c>
      <c r="O55" s="12">
        <v>35462000</v>
      </c>
      <c r="P55" s="12">
        <v>0</v>
      </c>
      <c r="Q55" s="12"/>
      <c r="R55" s="12"/>
      <c r="S55" s="12"/>
      <c r="T55" s="12">
        <v>0</v>
      </c>
      <c r="U55" s="12"/>
      <c r="V55" s="12"/>
      <c r="W55" s="12">
        <v>0</v>
      </c>
      <c r="X55" s="12">
        <f t="shared" si="1"/>
        <v>1075364891</v>
      </c>
      <c r="Y55" s="12">
        <f t="shared" si="2"/>
        <v>1075364891</v>
      </c>
      <c r="Z55" s="26"/>
      <c r="AA55" s="54">
        <f t="shared" si="3"/>
        <v>1075364891</v>
      </c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</row>
    <row r="56" spans="1:38" s="18" customFormat="1" ht="22.5" customHeight="1">
      <c r="A56" s="25"/>
      <c r="B56" s="27" t="s">
        <v>39</v>
      </c>
      <c r="D56" s="24" t="s">
        <v>43</v>
      </c>
      <c r="F56" s="12"/>
      <c r="G56" s="12"/>
      <c r="H56" s="12"/>
      <c r="I56" s="12"/>
      <c r="J56" s="12">
        <v>519417150</v>
      </c>
      <c r="K56" s="12">
        <v>21141199090</v>
      </c>
      <c r="L56" s="12">
        <v>137765539662</v>
      </c>
      <c r="M56" s="12">
        <v>18858852448</v>
      </c>
      <c r="N56" s="12">
        <v>26801254258</v>
      </c>
      <c r="O56" s="12"/>
      <c r="P56" s="12">
        <v>29583552001</v>
      </c>
      <c r="Q56" s="12"/>
      <c r="R56" s="12"/>
      <c r="S56" s="12">
        <v>31263031202</v>
      </c>
      <c r="T56" s="12">
        <v>11571240</v>
      </c>
      <c r="U56" s="12"/>
      <c r="V56" s="12"/>
      <c r="W56" s="12">
        <v>0</v>
      </c>
      <c r="X56" s="12">
        <f t="shared" si="1"/>
        <v>265944417051</v>
      </c>
      <c r="Y56" s="12">
        <f t="shared" si="2"/>
        <v>265944417051</v>
      </c>
      <c r="Z56" s="26"/>
      <c r="AA56" s="54">
        <f t="shared" si="3"/>
        <v>265944417051</v>
      </c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</row>
    <row r="57" spans="1:38" s="18" customFormat="1" ht="22.5" customHeight="1">
      <c r="A57" s="25"/>
      <c r="B57" s="27" t="s">
        <v>31</v>
      </c>
      <c r="D57" s="24" t="s">
        <v>101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>
        <v>0</v>
      </c>
      <c r="X57" s="12">
        <f t="shared" si="1"/>
        <v>0</v>
      </c>
      <c r="Y57" s="12">
        <f t="shared" si="2"/>
        <v>0</v>
      </c>
      <c r="Z57" s="26"/>
      <c r="AA57" s="5">
        <f t="shared" si="3"/>
        <v>0</v>
      </c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</row>
    <row r="58" spans="1:38" s="18" customFormat="1" ht="22.5" customHeight="1">
      <c r="A58" s="25"/>
      <c r="B58" s="23" t="s">
        <v>16</v>
      </c>
      <c r="D58" s="24" t="s">
        <v>40</v>
      </c>
      <c r="F58" s="12"/>
      <c r="G58" s="12"/>
      <c r="H58" s="12"/>
      <c r="I58" s="12"/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/>
      <c r="P58" s="12">
        <v>0</v>
      </c>
      <c r="Q58" s="12"/>
      <c r="R58" s="12"/>
      <c r="S58" s="12"/>
      <c r="T58" s="12">
        <v>0</v>
      </c>
      <c r="U58" s="12"/>
      <c r="V58" s="12"/>
      <c r="W58" s="12">
        <v>0</v>
      </c>
      <c r="X58" s="12">
        <f t="shared" si="1"/>
        <v>0</v>
      </c>
      <c r="Y58" s="12">
        <f t="shared" si="2"/>
        <v>0</v>
      </c>
      <c r="Z58" s="26"/>
      <c r="AA58" s="5">
        <f t="shared" si="3"/>
        <v>0</v>
      </c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</row>
    <row r="59" spans="1:38" s="18" customFormat="1" ht="22.5" customHeight="1">
      <c r="A59" s="25"/>
      <c r="B59" s="30" t="s">
        <v>17</v>
      </c>
      <c r="C59" s="31"/>
      <c r="D59" s="32" t="s">
        <v>18</v>
      </c>
      <c r="E59" s="31"/>
      <c r="F59" s="14">
        <f>+SUM(F60:F62)</f>
        <v>0</v>
      </c>
      <c r="G59" s="14">
        <f>+SUM(G60:G62)</f>
        <v>0</v>
      </c>
      <c r="H59" s="14">
        <f aca="true" t="shared" si="12" ref="H59:V59">+SUM(H60:H62)</f>
        <v>0</v>
      </c>
      <c r="I59" s="14">
        <f t="shared" si="12"/>
        <v>0</v>
      </c>
      <c r="J59" s="14">
        <f t="shared" si="12"/>
        <v>0</v>
      </c>
      <c r="K59" s="14">
        <f t="shared" si="12"/>
        <v>0</v>
      </c>
      <c r="L59" s="14">
        <f t="shared" si="12"/>
        <v>0</v>
      </c>
      <c r="M59" s="14">
        <f t="shared" si="12"/>
        <v>0</v>
      </c>
      <c r="N59" s="14">
        <f t="shared" si="12"/>
        <v>0</v>
      </c>
      <c r="O59" s="14">
        <f t="shared" si="12"/>
        <v>0</v>
      </c>
      <c r="P59" s="14">
        <f t="shared" si="12"/>
        <v>0</v>
      </c>
      <c r="Q59" s="14">
        <f t="shared" si="12"/>
        <v>0</v>
      </c>
      <c r="R59" s="14">
        <f t="shared" si="12"/>
        <v>0</v>
      </c>
      <c r="S59" s="14">
        <f t="shared" si="12"/>
        <v>74493851107</v>
      </c>
      <c r="T59" s="14">
        <f t="shared" si="12"/>
        <v>0</v>
      </c>
      <c r="U59" s="14">
        <f t="shared" si="12"/>
        <v>0</v>
      </c>
      <c r="V59" s="14">
        <f t="shared" si="12"/>
        <v>0</v>
      </c>
      <c r="W59" s="14">
        <f>+SUM(W60:W62)</f>
        <v>0</v>
      </c>
      <c r="X59" s="14">
        <f t="shared" si="1"/>
        <v>74493851107</v>
      </c>
      <c r="Y59" s="14">
        <f t="shared" si="2"/>
        <v>74493851107</v>
      </c>
      <c r="Z59" s="26"/>
      <c r="AA59" s="54">
        <f t="shared" si="3"/>
        <v>74493851107</v>
      </c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</row>
    <row r="60" spans="1:38" s="18" customFormat="1" ht="22.5" customHeight="1">
      <c r="A60" s="25"/>
      <c r="B60" s="27" t="s">
        <v>20</v>
      </c>
      <c r="D60" s="24" t="s">
        <v>110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>
        <v>74493851107</v>
      </c>
      <c r="T60" s="12"/>
      <c r="U60" s="12"/>
      <c r="V60" s="12"/>
      <c r="W60" s="12">
        <v>0</v>
      </c>
      <c r="X60" s="12">
        <f t="shared" si="1"/>
        <v>74493851107</v>
      </c>
      <c r="Y60" s="12">
        <f t="shared" si="2"/>
        <v>74493851107</v>
      </c>
      <c r="Z60" s="26"/>
      <c r="AA60" s="54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</row>
    <row r="61" spans="1:38" s="18" customFormat="1" ht="22.5" customHeight="1">
      <c r="A61" s="25"/>
      <c r="B61" s="27" t="s">
        <v>39</v>
      </c>
      <c r="D61" s="24" t="s">
        <v>111</v>
      </c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>
        <v>0</v>
      </c>
      <c r="R61" s="12">
        <v>0</v>
      </c>
      <c r="S61" s="12"/>
      <c r="T61" s="12"/>
      <c r="U61" s="12"/>
      <c r="V61" s="12"/>
      <c r="W61" s="12">
        <f>+SUM(G61:V61)</f>
        <v>0</v>
      </c>
      <c r="X61" s="12">
        <f t="shared" si="1"/>
        <v>0</v>
      </c>
      <c r="Y61" s="12">
        <f t="shared" si="2"/>
        <v>0</v>
      </c>
      <c r="Z61" s="26"/>
      <c r="AA61" s="54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</row>
    <row r="62" spans="1:38" s="18" customFormat="1" ht="22.5" customHeight="1">
      <c r="A62" s="25"/>
      <c r="B62" s="27" t="s">
        <v>31</v>
      </c>
      <c r="D62" s="24" t="s">
        <v>113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>
        <v>0</v>
      </c>
      <c r="Q62" s="12">
        <v>0</v>
      </c>
      <c r="R62" s="12">
        <v>0</v>
      </c>
      <c r="S62" s="12"/>
      <c r="T62" s="12">
        <v>0</v>
      </c>
      <c r="U62" s="12"/>
      <c r="V62" s="12"/>
      <c r="W62" s="12">
        <v>0</v>
      </c>
      <c r="X62" s="12">
        <f t="shared" si="1"/>
        <v>0</v>
      </c>
      <c r="Y62" s="12">
        <f t="shared" si="2"/>
        <v>0</v>
      </c>
      <c r="Z62" s="26"/>
      <c r="AA62" s="54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</row>
    <row r="63" spans="1:38" s="18" customFormat="1" ht="22.5" customHeight="1">
      <c r="A63" s="25"/>
      <c r="B63" s="23" t="s">
        <v>78</v>
      </c>
      <c r="D63" s="24" t="s">
        <v>41</v>
      </c>
      <c r="F63" s="12">
        <v>660795216</v>
      </c>
      <c r="G63" s="12">
        <v>287069766</v>
      </c>
      <c r="H63" s="12">
        <v>88841075</v>
      </c>
      <c r="I63" s="12">
        <v>324968298</v>
      </c>
      <c r="J63" s="12">
        <v>2247280455</v>
      </c>
      <c r="K63" s="12">
        <v>33416276025</v>
      </c>
      <c r="L63" s="12">
        <v>182216985453</v>
      </c>
      <c r="M63" s="12">
        <v>9824782601</v>
      </c>
      <c r="N63" s="12">
        <v>22706739868</v>
      </c>
      <c r="O63" s="12">
        <v>192200070</v>
      </c>
      <c r="P63" s="12">
        <v>19279671644</v>
      </c>
      <c r="Q63" s="12"/>
      <c r="R63" s="12"/>
      <c r="S63" s="12">
        <v>71252099587</v>
      </c>
      <c r="T63" s="12">
        <v>2199416606</v>
      </c>
      <c r="U63" s="12">
        <v>45331000</v>
      </c>
      <c r="V63" s="12">
        <v>1537375000</v>
      </c>
      <c r="W63" s="12">
        <v>0</v>
      </c>
      <c r="X63" s="12">
        <f t="shared" si="1"/>
        <v>346279832664</v>
      </c>
      <c r="Y63" s="12">
        <f t="shared" si="2"/>
        <v>346279832664</v>
      </c>
      <c r="Z63" s="26"/>
      <c r="AA63" s="54">
        <f t="shared" si="3"/>
        <v>344697126664</v>
      </c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</row>
    <row r="64" spans="1:38" s="18" customFormat="1" ht="22.5" customHeight="1">
      <c r="A64" s="25"/>
      <c r="B64" s="30" t="s">
        <v>79</v>
      </c>
      <c r="C64" s="31"/>
      <c r="D64" s="32" t="s">
        <v>19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/>
      <c r="V64" s="14"/>
      <c r="W64" s="14">
        <v>0</v>
      </c>
      <c r="X64" s="14">
        <f t="shared" si="1"/>
        <v>0</v>
      </c>
      <c r="Y64" s="14">
        <f t="shared" si="2"/>
        <v>0</v>
      </c>
      <c r="Z64" s="26"/>
      <c r="AA64" s="5">
        <f t="shared" si="3"/>
        <v>0</v>
      </c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</row>
    <row r="65" spans="6:38" ht="25.5" customHeight="1"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4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6:38" ht="18" customHeight="1" hidden="1"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>
        <f aca="true" t="shared" si="13" ref="U66:Z66">+U9-U34</f>
        <v>50477000</v>
      </c>
      <c r="V66" s="10">
        <f t="shared" si="13"/>
        <v>-1179224000</v>
      </c>
      <c r="W66" s="10"/>
      <c r="X66" s="10"/>
      <c r="Y66" s="4">
        <f t="shared" si="13"/>
        <v>-71930790452</v>
      </c>
      <c r="Z66" s="4">
        <f t="shared" si="13"/>
        <v>0</v>
      </c>
      <c r="AA66" s="4">
        <f>+AA9-AA34</f>
        <v>-70802043452</v>
      </c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6:38" ht="18" customHeight="1"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4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</row>
    <row r="68" spans="6:38" ht="18" customHeight="1"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4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spans="6:38" ht="18" customHeight="1"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4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6:38" ht="18" customHeight="1"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4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spans="6:38" ht="18" customHeight="1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</row>
    <row r="72" spans="6:38" ht="18" customHeight="1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</row>
    <row r="73" spans="6:38" ht="18" customHeight="1">
      <c r="F73" s="6"/>
      <c r="G73" s="6"/>
      <c r="H73" s="6"/>
      <c r="I73" s="6"/>
      <c r="J73" s="6"/>
      <c r="K73" s="6"/>
      <c r="L73" s="6"/>
      <c r="M73" s="38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6:38" ht="18" customHeight="1"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</row>
    <row r="75" spans="6:38" ht="18" customHeight="1"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6:38" ht="18" customHeight="1"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</row>
    <row r="77" spans="6:38" ht="18" customHeight="1"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</row>
    <row r="78" spans="6:38" ht="18" customHeight="1"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</row>
    <row r="79" spans="6:38" ht="18" customHeight="1"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spans="6:38" ht="18" customHeight="1"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</row>
    <row r="81" spans="6:38" ht="18" customHeight="1"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6:38" ht="18" customHeight="1"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6:38" ht="18" customHeight="1"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6:38" ht="18" customHeight="1"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6:38" ht="18" customHeight="1"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6:38" ht="18" customHeight="1"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6:38" ht="18" customHeight="1"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6:38" ht="18" customHeight="1"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6:38" ht="18" customHeight="1"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6:38" ht="18" customHeight="1"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6:38" ht="18" customHeight="1"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6:38" ht="18" customHeight="1"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6:38" ht="18" customHeight="1"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6:38" ht="18" customHeight="1"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26:38" ht="18" customHeight="1"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26:38" ht="18" customHeight="1"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26:38" ht="18" customHeight="1"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26:38" ht="18" customHeight="1"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26:38" ht="18" customHeight="1"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26:38" ht="18" customHeight="1"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26:38" ht="18" customHeight="1"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26:38" ht="18" customHeight="1"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26:38" ht="18" customHeight="1"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26:38" ht="18" customHeight="1"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26:38" ht="18" customHeight="1"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26:38" ht="18" customHeight="1"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26:38" ht="18" customHeight="1"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26:38" ht="18" customHeight="1"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26:38" ht="18" customHeight="1"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26:38" ht="18" customHeight="1"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26:38" ht="18" customHeight="1"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26:38" ht="18" customHeight="1"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26:38" ht="18" customHeight="1"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26:38" ht="18" customHeight="1"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26:38" ht="18" customHeight="1"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26:38" ht="18" customHeight="1"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26:38" ht="18" customHeight="1"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26:38" ht="18" customHeight="1"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26:38" ht="18" customHeight="1"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26:38" ht="18" customHeight="1"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26:38" ht="18" customHeight="1"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26:38" ht="18" customHeight="1"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26:38" ht="18" customHeight="1"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26:38" ht="18" customHeight="1"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26:38" ht="18" customHeight="1"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26:38" ht="18" customHeight="1"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</sheetData>
  <sheetProtection/>
  <mergeCells count="1">
    <mergeCell ref="L3:N3"/>
  </mergeCells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scale="47" r:id="rId2"/>
  <colBreaks count="1" manualBreakCount="1">
    <brk id="2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MODIFICACIONES PRESUPUESTARIAS DGOP</dc:subject>
  <dc:creator>LILIAN</dc:creator>
  <cp:keywords/>
  <dc:description/>
  <cp:lastModifiedBy>Tomás Murillo Hidalgo</cp:lastModifiedBy>
  <cp:lastPrinted>2023-04-13T19:18:36Z</cp:lastPrinted>
  <dcterms:created xsi:type="dcterms:W3CDTF">1998-06-30T14:14:38Z</dcterms:created>
  <dcterms:modified xsi:type="dcterms:W3CDTF">2023-05-25T00:24:18Z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">
    <vt:lpwstr>Dirección de Planeamiento</vt:lpwstr>
  </property>
  <property fmtid="{D5CDD505-2E9C-101B-9397-08002B2CF9AE}" pid="3" name="orden">
    <vt:lpwstr>227.000000000000</vt:lpwstr>
  </property>
  <property fmtid="{D5CDD505-2E9C-101B-9397-08002B2CF9AE}" pid="4" name="Historico">
    <vt:lpwstr>No</vt:lpwstr>
  </property>
  <property fmtid="{D5CDD505-2E9C-101B-9397-08002B2CF9AE}" pid="5" name="Descripción">
    <vt:lpwstr/>
  </property>
  <property fmtid="{D5CDD505-2E9C-101B-9397-08002B2CF9AE}" pid="6" name="url_documento">
    <vt:lpwstr>/InformaciondePresupuestoMOP/balancefinancieromop/Documents/2023/balance_marzo_2023.xls</vt:lpwstr>
  </property>
  <property fmtid="{D5CDD505-2E9C-101B-9397-08002B2CF9AE}" pid="7" name="Titulo del Balance">
    <vt:lpwstr/>
  </property>
  <property fmtid="{D5CDD505-2E9C-101B-9397-08002B2CF9AE}" pid="8" name="Año">
    <vt:lpwstr>2023</vt:lpwstr>
  </property>
  <property fmtid="{D5CDD505-2E9C-101B-9397-08002B2CF9AE}" pid="9" name="PublishingExpirationDate">
    <vt:lpwstr/>
  </property>
  <property fmtid="{D5CDD505-2E9C-101B-9397-08002B2CF9AE}" pid="10" name="PublishingStartDate">
    <vt:lpwstr/>
  </property>
</Properties>
</file>